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ersonal Docs\New folder (3)\New folder (2)\HFY\"/>
    </mc:Choice>
  </mc:AlternateContent>
  <bookViews>
    <workbookView xWindow="0" yWindow="0" windowWidth="16815" windowHeight="7635"/>
  </bookViews>
  <sheets>
    <sheet name="Q1T1" sheetId="1" r:id="rId1"/>
    <sheet name="Q2T1" sheetId="2" r:id="rId2"/>
    <sheet name="Q2T2" sheetId="3" r:id="rId3"/>
    <sheet name="Q2T3" sheetId="5" r:id="rId4"/>
    <sheet name="Q2T4" sheetId="4" r:id="rId5"/>
    <sheet name="Q2P2" sheetId="6" r:id="rId6"/>
    <sheet name="Q3T1" sheetId="7" r:id="rId7"/>
    <sheet name="Q4T1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5" l="1"/>
  <c r="H31" i="4"/>
  <c r="H32" i="4"/>
  <c r="H30" i="4"/>
  <c r="H63" i="3"/>
  <c r="H64" i="3" s="1"/>
  <c r="H65" i="3" s="1"/>
  <c r="H66" i="3" s="1"/>
  <c r="H67" i="3" s="1"/>
  <c r="H68" i="3" s="1"/>
  <c r="H69" i="3" s="1"/>
  <c r="H70" i="3" s="1"/>
  <c r="H71" i="3" s="1"/>
  <c r="H72" i="3" s="1"/>
  <c r="G23" i="4"/>
  <c r="F22" i="4" s="1"/>
  <c r="F21" i="4"/>
  <c r="G20" i="4"/>
  <c r="F19" i="4" s="1"/>
  <c r="G17" i="4"/>
  <c r="F16" i="4" s="1"/>
  <c r="H6" i="4"/>
  <c r="H7" i="4" s="1"/>
  <c r="H8" i="4" s="1"/>
  <c r="H62" i="3"/>
  <c r="F23" i="3"/>
  <c r="G25" i="3" s="1"/>
  <c r="F53" i="3"/>
  <c r="G55" i="3" s="1"/>
  <c r="F50" i="3"/>
  <c r="G52" i="3" s="1"/>
  <c r="F47" i="3"/>
  <c r="G49" i="3" s="1"/>
  <c r="F44" i="3"/>
  <c r="G45" i="3" s="1"/>
  <c r="F41" i="3"/>
  <c r="G42" i="3" s="1"/>
  <c r="F38" i="3"/>
  <c r="G39" i="3" s="1"/>
  <c r="F35" i="3"/>
  <c r="G37" i="3" s="1"/>
  <c r="F32" i="3"/>
  <c r="G33" i="3" s="1"/>
  <c r="F29" i="3"/>
  <c r="G31" i="3" s="1"/>
  <c r="F26" i="3"/>
  <c r="G27" i="3" s="1"/>
  <c r="I24" i="2"/>
  <c r="I23" i="2"/>
  <c r="H6" i="3"/>
  <c r="G24" i="2"/>
  <c r="G23" i="2"/>
  <c r="H16" i="2"/>
  <c r="H15" i="2"/>
  <c r="H14" i="2"/>
  <c r="H13" i="2"/>
  <c r="H12" i="2"/>
  <c r="H11" i="2"/>
  <c r="H10" i="2"/>
  <c r="H9" i="2"/>
  <c r="H8" i="2"/>
  <c r="I8" i="2" s="1"/>
  <c r="I9" i="5" l="1"/>
  <c r="I10" i="5" s="1"/>
  <c r="F18" i="4"/>
  <c r="G43" i="3"/>
  <c r="F15" i="4"/>
  <c r="G30" i="3"/>
  <c r="G28" i="3"/>
  <c r="G54" i="3"/>
  <c r="G40" i="3"/>
  <c r="G34" i="3"/>
  <c r="G46" i="3"/>
  <c r="G24" i="3"/>
  <c r="G36" i="3"/>
  <c r="G48" i="3"/>
  <c r="G51" i="3"/>
  <c r="H7" i="3"/>
  <c r="H8" i="3" s="1"/>
  <c r="H9" i="3" s="1"/>
  <c r="H10" i="3" s="1"/>
  <c r="H11" i="3" s="1"/>
  <c r="H12" i="3" s="1"/>
  <c r="H13" i="3" s="1"/>
  <c r="H14" i="3" s="1"/>
  <c r="H15" i="3" s="1"/>
  <c r="H16" i="3" s="1"/>
  <c r="I9" i="2"/>
  <c r="I10" i="2" s="1"/>
  <c r="I11" i="2" s="1"/>
  <c r="I12" i="2" s="1"/>
  <c r="I13" i="2" s="1"/>
  <c r="I14" i="2" s="1"/>
  <c r="I15" i="2" s="1"/>
  <c r="I16" i="2" s="1"/>
  <c r="H54" i="1" l="1"/>
  <c r="G53" i="1"/>
  <c r="H52" i="1"/>
  <c r="G51" i="1"/>
  <c r="H44" i="1"/>
  <c r="G43" i="1"/>
  <c r="H42" i="1"/>
  <c r="G41" i="1"/>
  <c r="H40" i="1"/>
  <c r="G39" i="1"/>
  <c r="H34" i="1"/>
  <c r="G33" i="1"/>
  <c r="H32" i="1"/>
  <c r="G31" i="1"/>
  <c r="H30" i="1"/>
  <c r="G29" i="1"/>
  <c r="H28" i="1"/>
  <c r="G27" i="1"/>
  <c r="H26" i="1"/>
  <c r="G25" i="1"/>
  <c r="H24" i="1"/>
  <c r="G23" i="1"/>
  <c r="H22" i="1"/>
  <c r="G21" i="1"/>
  <c r="H20" i="1"/>
  <c r="G19" i="1"/>
  <c r="H18" i="1"/>
  <c r="G17" i="1"/>
</calcChain>
</file>

<file path=xl/sharedStrings.xml><?xml version="1.0" encoding="utf-8"?>
<sst xmlns="http://schemas.openxmlformats.org/spreadsheetml/2006/main" count="424" uniqueCount="171">
  <si>
    <t>Question 1</t>
  </si>
  <si>
    <t>Date</t>
  </si>
  <si>
    <t>Details</t>
  </si>
  <si>
    <t>Debit (Dr)</t>
  </si>
  <si>
    <t>Credit (Cr)</t>
  </si>
  <si>
    <t>Miss Fruity, invested £40,000 into Tutee Fruity as startup capital via cheque paid directly into Tutee Fruit’s bank account.</t>
  </si>
  <si>
    <t>Bank</t>
  </si>
  <si>
    <t>Account</t>
  </si>
  <si>
    <t>Capital</t>
  </si>
  <si>
    <t>Transaction 1</t>
  </si>
  <si>
    <t>Transaction 2</t>
  </si>
  <si>
    <t>Paid £2000.00 for rent via cheque</t>
  </si>
  <si>
    <t>Pounds (£)</t>
  </si>
  <si>
    <t>Transaction 3</t>
  </si>
  <si>
    <t>Transferred £500 into a petty cash account</t>
  </si>
  <si>
    <t>Cash</t>
  </si>
  <si>
    <t>Transaction 4</t>
  </si>
  <si>
    <t>On Miss Fruity bought stationery £50.00 via cash</t>
  </si>
  <si>
    <t>Bought Equipment £900.00 via cheque</t>
  </si>
  <si>
    <t>Bought Computers £2200.00 via cheque</t>
  </si>
  <si>
    <t>Equipment - Assets</t>
  </si>
  <si>
    <t>Computers - Assets</t>
  </si>
  <si>
    <t>Stationery - Expense</t>
  </si>
  <si>
    <t>Rent - Expense</t>
  </si>
  <si>
    <t xml:space="preserve">Sold 50 Males shirts @ 25.00 each plus VAT on credit to Marks and
Spencer </t>
  </si>
  <si>
    <t>Marks and Spencer - Accounts Receivable</t>
  </si>
  <si>
    <t>Sales</t>
  </si>
  <si>
    <t xml:space="preserve">Sold 25 female dresses @ 35.00 each plus VAT on credit to Wallis
</t>
  </si>
  <si>
    <t>Wallis - Accounts Receivable</t>
  </si>
  <si>
    <t>Sold 60 female trousers @ 15.00 each plus VAT on credit to Next</t>
  </si>
  <si>
    <t>Next - Accounts Receivable</t>
  </si>
  <si>
    <t>Sold 30 male trousers @ 18.00 each plus VAT on credit to Marks and Spencer</t>
  </si>
  <si>
    <t xml:space="preserve">Sold 100 female blouses @ 8.00 each plus VAT on credit to Prime Mark </t>
  </si>
  <si>
    <t>Prime Mark - Accounts Receivable</t>
  </si>
  <si>
    <t>Sold 15 Polo shirts @ 2.50 each plus VAT on credit to Sainsbury’s</t>
  </si>
  <si>
    <t>Sainsbury's - Accounts Receivable</t>
  </si>
  <si>
    <t>Bought (purchased) 1000 yards of cotton @ 0.50p per yard plus VAT on credit from Material Plus</t>
  </si>
  <si>
    <t>Material Plus - Accounts Payable</t>
  </si>
  <si>
    <t>Purchases</t>
  </si>
  <si>
    <t>Bought (purchased) 500 yards of silk @ 0.80p per yard plus VAT from Silk N Silk</t>
  </si>
  <si>
    <t>Silk N Silk - Accounts Payable</t>
  </si>
  <si>
    <t>Bought (purchased) 1100 yards of wool @ 0.35p per yard plus VAT from Woolworths</t>
  </si>
  <si>
    <t>Woolworths - Accounts Payable</t>
  </si>
  <si>
    <t>Paid wages of £ 150.00 via cheque</t>
  </si>
  <si>
    <t>Salaries and Wages - Expense</t>
  </si>
  <si>
    <t>Paid petrol £25.00 cash</t>
  </si>
  <si>
    <t>Transport - Expense</t>
  </si>
  <si>
    <t>Sold 80 ties @ 5.00 each plus VAT to Next</t>
  </si>
  <si>
    <t>Sold 200 dresses @ 45.00 each plus VAT to Next</t>
  </si>
  <si>
    <t>Sales - Next</t>
  </si>
  <si>
    <t>Sold 600 shirts @ 12.50 each plus VAT to Marks and Spencer</t>
  </si>
  <si>
    <t>Paid for rent £1500.00 by cheque</t>
  </si>
  <si>
    <t>Took 500.00 cheque from the business for my own use</t>
  </si>
  <si>
    <t>Drawings Account</t>
  </si>
  <si>
    <t>Bought stamps costing 5.00 cash</t>
  </si>
  <si>
    <t>Sainsbury’s returned 5 Polo shirts costing £5.00 each plus VAT</t>
  </si>
  <si>
    <t>Marks and Spencer returned 7 male trousers costing £18.00 each plus
VAT</t>
  </si>
  <si>
    <t>Sales - Returns Inwards</t>
  </si>
  <si>
    <t>Next paid us via cheque all outstanding monies, which cleared their account</t>
  </si>
  <si>
    <t>Marks and Spencer’s paid us via cheque all outstanding monies, which cleared their account</t>
  </si>
  <si>
    <t>Wallis paid half of their outstanding debt via cheque</t>
  </si>
  <si>
    <t>We paid Material Plus via cheque all outstanding amounts owed</t>
  </si>
  <si>
    <t>We paid Silk N Silk via cheque all outstanding amounts owed</t>
  </si>
  <si>
    <t>Task 1</t>
  </si>
  <si>
    <t>Transaction 5</t>
  </si>
  <si>
    <t>Transaction 6</t>
  </si>
  <si>
    <t>Transaction 7</t>
  </si>
  <si>
    <t>Transaction 8</t>
  </si>
  <si>
    <t>Transaction 9</t>
  </si>
  <si>
    <t>Transaction 10</t>
  </si>
  <si>
    <t>Transaction 11</t>
  </si>
  <si>
    <t>Transaction 12</t>
  </si>
  <si>
    <t>Transaction 13</t>
  </si>
  <si>
    <t>Transaction 14</t>
  </si>
  <si>
    <t>Transaction 15</t>
  </si>
  <si>
    <t>Transaction 16</t>
  </si>
  <si>
    <t>Transaction 17</t>
  </si>
  <si>
    <t>Transaction 18</t>
  </si>
  <si>
    <t>Transaction 19</t>
  </si>
  <si>
    <t>Transaction 20</t>
  </si>
  <si>
    <t>Transaction 21</t>
  </si>
  <si>
    <t>Transaction 22</t>
  </si>
  <si>
    <t>Transaction 23</t>
  </si>
  <si>
    <t>Transaction 24</t>
  </si>
  <si>
    <t>Transaction 25</t>
  </si>
  <si>
    <t>Transaction 26</t>
  </si>
  <si>
    <t>Transaction 27</t>
  </si>
  <si>
    <t>Transaction 28</t>
  </si>
  <si>
    <t>Transaction 29</t>
  </si>
  <si>
    <t>Transaction 30</t>
  </si>
  <si>
    <t>Question 2</t>
  </si>
  <si>
    <t>Complete Double Entry Transactions AC 1.1</t>
  </si>
  <si>
    <t>Sales Daybook (AC 1.2)</t>
  </si>
  <si>
    <t>Balance</t>
  </si>
  <si>
    <t>Number</t>
  </si>
  <si>
    <t>Customer Name</t>
  </si>
  <si>
    <t>Description</t>
  </si>
  <si>
    <t>Credit Sales</t>
  </si>
  <si>
    <t>Marks and Spencer</t>
  </si>
  <si>
    <t xml:space="preserve">Wallis
</t>
  </si>
  <si>
    <t>Next</t>
  </si>
  <si>
    <t xml:space="preserve">Prime Mark </t>
  </si>
  <si>
    <t>Sainsbury’s</t>
  </si>
  <si>
    <t xml:space="preserve">Marks and Spencer </t>
  </si>
  <si>
    <t>Sales Returns Daybook (AC 1.2)</t>
  </si>
  <si>
    <t>Sales Account</t>
  </si>
  <si>
    <t>Sales Ledger</t>
  </si>
  <si>
    <t>Value Added Tax</t>
  </si>
  <si>
    <t>Material Plus</t>
  </si>
  <si>
    <t>Silk N Silk</t>
  </si>
  <si>
    <t>Woolworths</t>
  </si>
  <si>
    <t>Bought (purchased) 500 yards of silk @ 0.80p per yard</t>
  </si>
  <si>
    <t>Bought (purchased) 1100 yards of wool @ 0.35p per yard</t>
  </si>
  <si>
    <t>Bought (purchased) 1000 yards of cotton @ 0.50p per yard</t>
  </si>
  <si>
    <t>Sold 50 Males shirts @ 25.00 each</t>
  </si>
  <si>
    <t xml:space="preserve">Sold 25 female dresses @ 35.00 each 
</t>
  </si>
  <si>
    <t xml:space="preserve">Sold 60 female trousers @ 15.00 each </t>
  </si>
  <si>
    <t xml:space="preserve">Sold 30 male trousers @ 18.00 each </t>
  </si>
  <si>
    <t xml:space="preserve">Sold 100 female blouses @ 8.00 each </t>
  </si>
  <si>
    <t xml:space="preserve">Sold 15 Polo shirts @ 2.50 each </t>
  </si>
  <si>
    <t xml:space="preserve">Sold 80 ties @ 5.00 each </t>
  </si>
  <si>
    <t xml:space="preserve">Sold 200 dresses @ 45.00 each </t>
  </si>
  <si>
    <t>Sold 600 shirts @ 12.50 each</t>
  </si>
  <si>
    <t xml:space="preserve">Sainsbury’s returned 5 Polo shirts costing £5.00 each </t>
  </si>
  <si>
    <t>Marks and Spencer returned 7 male trousers costing £18.00 each</t>
  </si>
  <si>
    <t>Purchases Daybook (AC 1.2)</t>
  </si>
  <si>
    <t>Materials Plus</t>
  </si>
  <si>
    <t>Task 3</t>
  </si>
  <si>
    <t>Credit Purchases</t>
  </si>
  <si>
    <t>Purchases Account</t>
  </si>
  <si>
    <t>Purchases Ledger</t>
  </si>
  <si>
    <t>VAT Payable Account</t>
  </si>
  <si>
    <t>VAT Receivable Account</t>
  </si>
  <si>
    <t>Rent</t>
  </si>
  <si>
    <t xml:space="preserve">Sold 50 Males shirts @ 25.00 each plus VAT on credit to Marks and Spencer </t>
  </si>
  <si>
    <t>Stationery</t>
  </si>
  <si>
    <t>Question 3</t>
  </si>
  <si>
    <t>Trial Balance</t>
  </si>
  <si>
    <t xml:space="preserve">Errors in Accounting </t>
  </si>
  <si>
    <t>Errors that do not Affect the Trial Balance</t>
  </si>
  <si>
    <t>Error of Reversal</t>
  </si>
  <si>
    <t>Compensating Error</t>
  </si>
  <si>
    <t>Error of Original Entry</t>
  </si>
  <si>
    <t>Error of Principle</t>
  </si>
  <si>
    <t>Error of Ommission</t>
  </si>
  <si>
    <t>Error of Commision</t>
  </si>
  <si>
    <t>Errors that Affect the Trial Balance</t>
  </si>
  <si>
    <t>One sided entries</t>
  </si>
  <si>
    <t>Transactions that do not have a corresponding debit or credit entry</t>
  </si>
  <si>
    <t>Arithmetic Errors</t>
  </si>
  <si>
    <t>Errors arising from erroneous mathematical computations of addition or subtraction</t>
  </si>
  <si>
    <t>Entries that have been posted to the wrong debit or credit side of an account</t>
  </si>
  <si>
    <t>Errors involving the correct accounts but wrong amounts</t>
  </si>
  <si>
    <t>Errors involving the wrong account even though they may contain the correct amounts</t>
  </si>
  <si>
    <t>Errors involving the correct type of account, the correct amounts, but wrong accounts</t>
  </si>
  <si>
    <t>Errors involving misssing entries</t>
  </si>
  <si>
    <t>Several errors that balance each other out</t>
  </si>
  <si>
    <t>This error will affect the trial balance because the summations of the debit and credit sides would not match</t>
  </si>
  <si>
    <t>Arithment errors will also affect the trial balance because they will interfere with the addition of the debit and credit columns</t>
  </si>
  <si>
    <t xml:space="preserve">There is a discrernible difference between an asst and a liability as used in accounting. </t>
  </si>
  <si>
    <t>Asset</t>
  </si>
  <si>
    <t>Assets are intangible or tangible resources that are owned by a business entity and that can be a source of future economic benefit.</t>
  </si>
  <si>
    <t xml:space="preserve">Assets help business entities increase their equity and can add the value of a business. </t>
  </si>
  <si>
    <t>Liabilities</t>
  </si>
  <si>
    <t xml:space="preserve">Liabilites are obligations or debts owing to the business that an entity needs to fulfil or pay back. </t>
  </si>
  <si>
    <t xml:space="preserve">These obligations arise from transactions that the business has undertaken in the past and should be repaid using the assets of a company. </t>
  </si>
  <si>
    <t xml:space="preserve">Fixed assets refers to assets that are long term in nature and current assets refer to assets that can be easily liquidated. </t>
  </si>
  <si>
    <t>Some of the most common fixed assets include property, plant, equipment, motor vehicles and furniture and fittings</t>
  </si>
  <si>
    <t>Current assets include inventory, cash and cash equivalents, and bank</t>
  </si>
  <si>
    <t>Current liabilities refer to liabilites that should be cleared within a short period such as trade payables</t>
  </si>
  <si>
    <t xml:space="preserve">Long term liabilities refer to long term obligations such as bank loans.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</si>
</sst>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409]d\-mmm\-yy;@"/>
  </numFmts>
  <fonts count="6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0" fillId="0" borderId="1" xfId="0" applyBorder="1"/>
    <xf numFmtId="43" fontId="0" fillId="0" borderId="1" xfId="1" applyFont="1" applyBorder="1"/>
    <xf numFmtId="0" fontId="0" fillId="0" borderId="2" xfId="0" applyBorder="1"/>
    <xf numFmtId="43" fontId="0" fillId="0" borderId="2" xfId="1" applyFont="1" applyBorder="1"/>
    <xf numFmtId="0" fontId="0" fillId="0" borderId="0" xfId="0" applyBorder="1"/>
    <xf numFmtId="43" fontId="0" fillId="0" borderId="0" xfId="1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4" xfId="0" applyFont="1" applyBorder="1"/>
    <xf numFmtId="43" fontId="3" fillId="0" borderId="4" xfId="1" applyFont="1" applyBorder="1"/>
    <xf numFmtId="0" fontId="0" fillId="0" borderId="5" xfId="0" applyBorder="1"/>
    <xf numFmtId="0" fontId="2" fillId="0" borderId="0" xfId="0" applyFont="1" applyBorder="1"/>
    <xf numFmtId="164" fontId="5" fillId="0" borderId="8" xfId="0" applyNumberFormat="1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0" fillId="0" borderId="8" xfId="0" applyBorder="1"/>
    <xf numFmtId="43" fontId="0" fillId="0" borderId="8" xfId="1" applyFont="1" applyBorder="1"/>
    <xf numFmtId="164" fontId="5" fillId="0" borderId="9" xfId="0" applyNumberFormat="1" applyFont="1" applyBorder="1" applyAlignment="1">
      <alignment vertical="top" wrapText="1"/>
    </xf>
    <xf numFmtId="0" fontId="3" fillId="0" borderId="10" xfId="0" applyFont="1" applyBorder="1"/>
    <xf numFmtId="0" fontId="0" fillId="0" borderId="11" xfId="0" applyBorder="1"/>
    <xf numFmtId="0" fontId="0" fillId="0" borderId="12" xfId="0" applyBorder="1"/>
    <xf numFmtId="43" fontId="0" fillId="0" borderId="12" xfId="0" applyNumberFormat="1" applyBorder="1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5" fillId="0" borderId="7" xfId="0" applyNumberFormat="1" applyFont="1" applyBorder="1" applyAlignment="1">
      <alignment horizontal="left" vertical="top" wrapText="1"/>
    </xf>
    <xf numFmtId="0" fontId="5" fillId="0" borderId="0" xfId="0" applyFont="1" applyBorder="1"/>
    <xf numFmtId="0" fontId="5" fillId="0" borderId="0" xfId="0" applyFont="1" applyFill="1" applyBorder="1"/>
    <xf numFmtId="164" fontId="5" fillId="0" borderId="6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5" xfId="0" applyFont="1" applyBorder="1"/>
    <xf numFmtId="0" fontId="3" fillId="0" borderId="0" xfId="0" applyFont="1" applyBorder="1"/>
    <xf numFmtId="0" fontId="4" fillId="0" borderId="0" xfId="0" applyFont="1" applyBorder="1"/>
    <xf numFmtId="43" fontId="3" fillId="0" borderId="0" xfId="1" applyFont="1" applyBorder="1"/>
    <xf numFmtId="164" fontId="5" fillId="0" borderId="5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 applyFill="1" applyBorder="1"/>
    <xf numFmtId="0" fontId="0" fillId="0" borderId="14" xfId="0" applyBorder="1"/>
    <xf numFmtId="0" fontId="0" fillId="0" borderId="13" xfId="0" applyBorder="1"/>
    <xf numFmtId="43" fontId="0" fillId="0" borderId="13" xfId="1" applyFont="1" applyBorder="1"/>
    <xf numFmtId="0" fontId="0" fillId="0" borderId="13" xfId="0" applyFill="1" applyBorder="1"/>
    <xf numFmtId="0" fontId="3" fillId="0" borderId="15" xfId="0" applyFont="1" applyBorder="1"/>
    <xf numFmtId="0" fontId="3" fillId="0" borderId="16" xfId="0" applyFont="1" applyBorder="1"/>
    <xf numFmtId="0" fontId="0" fillId="0" borderId="16" xfId="0" applyBorder="1"/>
    <xf numFmtId="43" fontId="0" fillId="0" borderId="14" xfId="0" applyNumberFormat="1" applyBorder="1"/>
    <xf numFmtId="43" fontId="3" fillId="0" borderId="17" xfId="1" applyFont="1" applyBorder="1"/>
    <xf numFmtId="43" fontId="3" fillId="0" borderId="16" xfId="1" applyFont="1" applyBorder="1"/>
    <xf numFmtId="43" fontId="0" fillId="0" borderId="16" xfId="1" applyFont="1" applyBorder="1"/>
    <xf numFmtId="43" fontId="0" fillId="0" borderId="18" xfId="1" applyFont="1" applyBorder="1"/>
    <xf numFmtId="43" fontId="0" fillId="0" borderId="19" xfId="1" applyFont="1" applyBorder="1"/>
    <xf numFmtId="43" fontId="0" fillId="0" borderId="20" xfId="1" applyFont="1" applyBorder="1"/>
    <xf numFmtId="43" fontId="0" fillId="0" borderId="1" xfId="1" applyFont="1" applyFill="1" applyBorder="1"/>
    <xf numFmtId="43" fontId="0" fillId="0" borderId="2" xfId="1" applyFont="1" applyFill="1" applyBorder="1"/>
    <xf numFmtId="43" fontId="0" fillId="0" borderId="5" xfId="1" applyFont="1" applyBorder="1"/>
    <xf numFmtId="43" fontId="0" fillId="0" borderId="21" xfId="1" applyFont="1" applyBorder="1"/>
    <xf numFmtId="43" fontId="0" fillId="0" borderId="22" xfId="1" applyFont="1" applyBorder="1"/>
    <xf numFmtId="0" fontId="3" fillId="0" borderId="23" xfId="0" applyFont="1" applyBorder="1"/>
    <xf numFmtId="43" fontId="3" fillId="0" borderId="15" xfId="1" applyFont="1" applyBorder="1"/>
    <xf numFmtId="43" fontId="0" fillId="0" borderId="16" xfId="1" applyFont="1" applyFill="1" applyBorder="1"/>
    <xf numFmtId="43" fontId="3" fillId="0" borderId="23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zoomScaleNormal="100" workbookViewId="0">
      <pane ySplit="1" topLeftCell="A2" activePane="bottomLeft" state="frozen"/>
      <selection pane="bottomLeft" activeCell="H1" sqref="H1"/>
    </sheetView>
  </sheetViews>
  <sheetFormatPr defaultRowHeight="15.75" x14ac:dyDescent="0.25"/>
  <cols>
    <col min="1" max="1" width="9.125" bestFit="1" customWidth="1"/>
    <col min="2" max="2" width="2.875" customWidth="1"/>
    <col min="3" max="3" width="12.125" style="12" bestFit="1" customWidth="1"/>
    <col min="4" max="4" width="10" style="6" customWidth="1"/>
    <col min="5" max="5" width="53.625" style="13" customWidth="1"/>
    <col min="6" max="6" width="34.25" style="6" bestFit="1" customWidth="1"/>
    <col min="7" max="8" width="10.875" style="7" bestFit="1" customWidth="1"/>
    <col min="9" max="9" width="10.75" style="20" bestFit="1" customWidth="1"/>
  </cols>
  <sheetData>
    <row r="1" spans="1:9" s="1" customFormat="1" ht="16.5" thickBot="1" x14ac:dyDescent="0.3">
      <c r="C1" s="8"/>
      <c r="D1" s="9" t="s">
        <v>1</v>
      </c>
      <c r="E1" s="10" t="s">
        <v>2</v>
      </c>
      <c r="F1" s="9" t="s">
        <v>7</v>
      </c>
      <c r="G1" s="11" t="s">
        <v>12</v>
      </c>
      <c r="H1" s="11" t="s">
        <v>12</v>
      </c>
      <c r="I1" s="19" t="s">
        <v>93</v>
      </c>
    </row>
    <row r="2" spans="1:9" x14ac:dyDescent="0.25">
      <c r="A2" t="s">
        <v>0</v>
      </c>
      <c r="C2" s="12" t="s">
        <v>91</v>
      </c>
    </row>
    <row r="3" spans="1:9" x14ac:dyDescent="0.25">
      <c r="A3" t="s">
        <v>63</v>
      </c>
      <c r="G3" s="7" t="s">
        <v>3</v>
      </c>
      <c r="H3" s="7" t="s">
        <v>4</v>
      </c>
      <c r="I3" s="20" t="s">
        <v>93</v>
      </c>
    </row>
    <row r="5" spans="1:9" x14ac:dyDescent="0.25">
      <c r="C5" s="27" t="s">
        <v>9</v>
      </c>
      <c r="D5" s="25">
        <v>43405</v>
      </c>
      <c r="E5" s="23" t="s">
        <v>5</v>
      </c>
      <c r="F5" s="2" t="s">
        <v>6</v>
      </c>
      <c r="G5" s="3">
        <v>40000</v>
      </c>
      <c r="H5" s="3"/>
      <c r="I5" s="21"/>
    </row>
    <row r="6" spans="1:9" x14ac:dyDescent="0.25">
      <c r="C6" s="28"/>
      <c r="D6" s="26"/>
      <c r="E6" s="24"/>
      <c r="F6" s="4" t="s">
        <v>8</v>
      </c>
      <c r="G6" s="5"/>
      <c r="H6" s="5">
        <v>40000</v>
      </c>
      <c r="I6" s="21"/>
    </row>
    <row r="7" spans="1:9" x14ac:dyDescent="0.25">
      <c r="C7" s="27" t="s">
        <v>10</v>
      </c>
      <c r="D7" s="25">
        <v>43406</v>
      </c>
      <c r="E7" s="23" t="s">
        <v>11</v>
      </c>
      <c r="F7" s="2" t="s">
        <v>23</v>
      </c>
      <c r="G7" s="3">
        <v>2000</v>
      </c>
      <c r="H7" s="3"/>
      <c r="I7" s="21"/>
    </row>
    <row r="8" spans="1:9" x14ac:dyDescent="0.25">
      <c r="C8" s="28"/>
      <c r="D8" s="26"/>
      <c r="E8" s="24"/>
      <c r="F8" s="4" t="s">
        <v>6</v>
      </c>
      <c r="G8" s="5"/>
      <c r="H8" s="5">
        <v>2000</v>
      </c>
      <c r="I8" s="21"/>
    </row>
    <row r="9" spans="1:9" x14ac:dyDescent="0.25">
      <c r="C9" s="27" t="s">
        <v>13</v>
      </c>
      <c r="D9" s="25">
        <v>43407</v>
      </c>
      <c r="E9" s="23" t="s">
        <v>14</v>
      </c>
      <c r="F9" s="2" t="s">
        <v>15</v>
      </c>
      <c r="G9" s="3">
        <v>500</v>
      </c>
      <c r="H9" s="3"/>
      <c r="I9" s="21"/>
    </row>
    <row r="10" spans="1:9" x14ac:dyDescent="0.25">
      <c r="C10" s="28"/>
      <c r="D10" s="26"/>
      <c r="E10" s="24"/>
      <c r="F10" s="4" t="s">
        <v>6</v>
      </c>
      <c r="G10" s="5"/>
      <c r="H10" s="5">
        <v>500</v>
      </c>
      <c r="I10" s="21"/>
    </row>
    <row r="11" spans="1:9" x14ac:dyDescent="0.25">
      <c r="C11" s="27" t="s">
        <v>16</v>
      </c>
      <c r="D11" s="25">
        <v>43407</v>
      </c>
      <c r="E11" s="23" t="s">
        <v>17</v>
      </c>
      <c r="F11" s="2" t="s">
        <v>22</v>
      </c>
      <c r="G11" s="3">
        <v>50</v>
      </c>
      <c r="H11" s="3"/>
      <c r="I11" s="21"/>
    </row>
    <row r="12" spans="1:9" x14ac:dyDescent="0.25">
      <c r="C12" s="28"/>
      <c r="D12" s="26"/>
      <c r="E12" s="24"/>
      <c r="F12" s="4" t="s">
        <v>15</v>
      </c>
      <c r="G12" s="5"/>
      <c r="H12" s="5">
        <v>50</v>
      </c>
      <c r="I12" s="21"/>
    </row>
    <row r="13" spans="1:9" x14ac:dyDescent="0.25">
      <c r="C13" s="27" t="s">
        <v>64</v>
      </c>
      <c r="D13" s="25">
        <v>43408</v>
      </c>
      <c r="E13" s="23" t="s">
        <v>18</v>
      </c>
      <c r="F13" s="2" t="s">
        <v>20</v>
      </c>
      <c r="G13" s="3">
        <v>900</v>
      </c>
      <c r="H13" s="3"/>
      <c r="I13" s="21"/>
    </row>
    <row r="14" spans="1:9" x14ac:dyDescent="0.25">
      <c r="C14" s="28"/>
      <c r="D14" s="26"/>
      <c r="E14" s="24"/>
      <c r="F14" s="4" t="s">
        <v>6</v>
      </c>
      <c r="G14" s="5"/>
      <c r="H14" s="5">
        <v>900</v>
      </c>
      <c r="I14" s="21"/>
    </row>
    <row r="15" spans="1:9" x14ac:dyDescent="0.25">
      <c r="C15" s="27" t="s">
        <v>65</v>
      </c>
      <c r="D15" s="25">
        <v>43408</v>
      </c>
      <c r="E15" s="23" t="s">
        <v>19</v>
      </c>
      <c r="F15" s="2" t="s">
        <v>21</v>
      </c>
      <c r="G15" s="3">
        <v>2200</v>
      </c>
      <c r="H15" s="3"/>
      <c r="I15" s="21"/>
    </row>
    <row r="16" spans="1:9" x14ac:dyDescent="0.25">
      <c r="C16" s="28"/>
      <c r="D16" s="26"/>
      <c r="E16" s="24"/>
      <c r="F16" s="4" t="s">
        <v>6</v>
      </c>
      <c r="G16" s="5"/>
      <c r="H16" s="5">
        <v>2200</v>
      </c>
      <c r="I16" s="21"/>
    </row>
    <row r="17" spans="3:9" x14ac:dyDescent="0.25">
      <c r="C17" s="27" t="s">
        <v>66</v>
      </c>
      <c r="D17" s="25">
        <v>43409</v>
      </c>
      <c r="E17" s="23" t="s">
        <v>134</v>
      </c>
      <c r="F17" s="2" t="s">
        <v>25</v>
      </c>
      <c r="G17" s="3">
        <f>50*25</f>
        <v>1250</v>
      </c>
      <c r="H17" s="3"/>
      <c r="I17" s="21"/>
    </row>
    <row r="18" spans="3:9" x14ac:dyDescent="0.25">
      <c r="C18" s="28"/>
      <c r="D18" s="26"/>
      <c r="E18" s="24"/>
      <c r="F18" s="4" t="s">
        <v>26</v>
      </c>
      <c r="G18" s="5"/>
      <c r="H18" s="5">
        <f>50*25</f>
        <v>1250</v>
      </c>
      <c r="I18" s="21"/>
    </row>
    <row r="19" spans="3:9" x14ac:dyDescent="0.25">
      <c r="C19" s="27" t="s">
        <v>67</v>
      </c>
      <c r="D19" s="25">
        <v>43410</v>
      </c>
      <c r="E19" s="23" t="s">
        <v>27</v>
      </c>
      <c r="F19" s="2" t="s">
        <v>28</v>
      </c>
      <c r="G19" s="3">
        <f>25*35</f>
        <v>875</v>
      </c>
      <c r="H19" s="3"/>
      <c r="I19" s="21"/>
    </row>
    <row r="20" spans="3:9" x14ac:dyDescent="0.25">
      <c r="C20" s="28"/>
      <c r="D20" s="26" t="s">
        <v>0</v>
      </c>
      <c r="E20" s="24"/>
      <c r="F20" s="4" t="s">
        <v>26</v>
      </c>
      <c r="G20" s="5"/>
      <c r="H20" s="5">
        <f>25*35</f>
        <v>875</v>
      </c>
      <c r="I20" s="21"/>
    </row>
    <row r="21" spans="3:9" x14ac:dyDescent="0.25">
      <c r="C21" s="27" t="s">
        <v>68</v>
      </c>
      <c r="D21" s="25">
        <v>43411</v>
      </c>
      <c r="E21" s="23" t="s">
        <v>29</v>
      </c>
      <c r="F21" s="2" t="s">
        <v>30</v>
      </c>
      <c r="G21" s="3">
        <f>60*15</f>
        <v>900</v>
      </c>
      <c r="H21" s="3"/>
      <c r="I21" s="21"/>
    </row>
    <row r="22" spans="3:9" x14ac:dyDescent="0.25">
      <c r="C22" s="28"/>
      <c r="D22" s="26"/>
      <c r="E22" s="24"/>
      <c r="F22" s="4" t="s">
        <v>26</v>
      </c>
      <c r="G22" s="5"/>
      <c r="H22" s="5">
        <f>60*15</f>
        <v>900</v>
      </c>
      <c r="I22" s="21"/>
    </row>
    <row r="23" spans="3:9" x14ac:dyDescent="0.25">
      <c r="C23" s="27" t="s">
        <v>69</v>
      </c>
      <c r="D23" s="25">
        <v>43411</v>
      </c>
      <c r="E23" s="23" t="s">
        <v>31</v>
      </c>
      <c r="F23" s="2" t="s">
        <v>25</v>
      </c>
      <c r="G23" s="3">
        <f>30*18</f>
        <v>540</v>
      </c>
      <c r="H23" s="3"/>
      <c r="I23" s="21"/>
    </row>
    <row r="24" spans="3:9" x14ac:dyDescent="0.25">
      <c r="C24" s="28"/>
      <c r="D24" s="26"/>
      <c r="E24" s="24"/>
      <c r="F24" s="4" t="s">
        <v>26</v>
      </c>
      <c r="G24" s="5"/>
      <c r="H24" s="5">
        <f>30*18</f>
        <v>540</v>
      </c>
      <c r="I24" s="21"/>
    </row>
    <row r="25" spans="3:9" x14ac:dyDescent="0.25">
      <c r="C25" s="27" t="s">
        <v>70</v>
      </c>
      <c r="D25" s="25">
        <v>43411</v>
      </c>
      <c r="E25" s="23" t="s">
        <v>32</v>
      </c>
      <c r="F25" s="2" t="s">
        <v>33</v>
      </c>
      <c r="G25" s="3">
        <f>100*8</f>
        <v>800</v>
      </c>
      <c r="H25" s="3"/>
      <c r="I25" s="21"/>
    </row>
    <row r="26" spans="3:9" x14ac:dyDescent="0.25">
      <c r="C26" s="28"/>
      <c r="D26" s="26"/>
      <c r="E26" s="24"/>
      <c r="F26" s="4" t="s">
        <v>26</v>
      </c>
      <c r="G26" s="5"/>
      <c r="H26" s="5">
        <f>100*8</f>
        <v>800</v>
      </c>
      <c r="I26" s="21"/>
    </row>
    <row r="27" spans="3:9" x14ac:dyDescent="0.25">
      <c r="C27" s="27" t="s">
        <v>71</v>
      </c>
      <c r="D27" s="25">
        <v>43412</v>
      </c>
      <c r="E27" s="23" t="s">
        <v>34</v>
      </c>
      <c r="F27" s="2" t="s">
        <v>35</v>
      </c>
      <c r="G27" s="3">
        <f>15*2.5</f>
        <v>37.5</v>
      </c>
      <c r="H27" s="3"/>
      <c r="I27" s="21"/>
    </row>
    <row r="28" spans="3:9" x14ac:dyDescent="0.25">
      <c r="C28" s="28"/>
      <c r="D28" s="26"/>
      <c r="E28" s="24"/>
      <c r="F28" s="4" t="s">
        <v>26</v>
      </c>
      <c r="G28" s="5"/>
      <c r="H28" s="5">
        <f>15*2.5</f>
        <v>37.5</v>
      </c>
      <c r="I28" s="21"/>
    </row>
    <row r="29" spans="3:9" x14ac:dyDescent="0.25">
      <c r="C29" s="27" t="s">
        <v>72</v>
      </c>
      <c r="D29" s="25">
        <v>43412</v>
      </c>
      <c r="E29" s="23" t="s">
        <v>36</v>
      </c>
      <c r="F29" s="2" t="s">
        <v>38</v>
      </c>
      <c r="G29" s="3">
        <f>1000*0.05</f>
        <v>50</v>
      </c>
      <c r="H29" s="3"/>
      <c r="I29" s="21"/>
    </row>
    <row r="30" spans="3:9" x14ac:dyDescent="0.25">
      <c r="C30" s="28"/>
      <c r="D30" s="26"/>
      <c r="E30" s="24"/>
      <c r="F30" s="4" t="s">
        <v>37</v>
      </c>
      <c r="G30" s="5"/>
      <c r="H30" s="5">
        <f>1000*0.05</f>
        <v>50</v>
      </c>
      <c r="I30" s="21"/>
    </row>
    <row r="31" spans="3:9" x14ac:dyDescent="0.25">
      <c r="C31" s="27" t="s">
        <v>73</v>
      </c>
      <c r="D31" s="25">
        <v>43413</v>
      </c>
      <c r="E31" s="23" t="s">
        <v>39</v>
      </c>
      <c r="F31" s="2" t="s">
        <v>38</v>
      </c>
      <c r="G31" s="3">
        <f>500*0.08</f>
        <v>40</v>
      </c>
      <c r="H31" s="3"/>
      <c r="I31" s="21"/>
    </row>
    <row r="32" spans="3:9" x14ac:dyDescent="0.25">
      <c r="C32" s="28"/>
      <c r="D32" s="26"/>
      <c r="E32" s="24"/>
      <c r="F32" s="4" t="s">
        <v>40</v>
      </c>
      <c r="G32" s="5"/>
      <c r="H32" s="5">
        <f>500*0.08</f>
        <v>40</v>
      </c>
      <c r="I32" s="21"/>
    </row>
    <row r="33" spans="3:9" x14ac:dyDescent="0.25">
      <c r="C33" s="27" t="s">
        <v>74</v>
      </c>
      <c r="D33" s="25">
        <v>43413</v>
      </c>
      <c r="E33" s="23" t="s">
        <v>41</v>
      </c>
      <c r="F33" s="2" t="s">
        <v>38</v>
      </c>
      <c r="G33" s="3">
        <f>1100*0.35</f>
        <v>385</v>
      </c>
      <c r="H33" s="3"/>
      <c r="I33" s="21"/>
    </row>
    <row r="34" spans="3:9" x14ac:dyDescent="0.25">
      <c r="C34" s="28"/>
      <c r="D34" s="26"/>
      <c r="E34" s="24"/>
      <c r="F34" s="4" t="s">
        <v>42</v>
      </c>
      <c r="G34" s="5"/>
      <c r="H34" s="5">
        <f>1100*0.35</f>
        <v>385</v>
      </c>
      <c r="I34" s="21"/>
    </row>
    <row r="35" spans="3:9" x14ac:dyDescent="0.25">
      <c r="C35" s="27" t="s">
        <v>75</v>
      </c>
      <c r="D35" s="25">
        <v>43414</v>
      </c>
      <c r="E35" s="23" t="s">
        <v>43</v>
      </c>
      <c r="F35" s="2" t="s">
        <v>44</v>
      </c>
      <c r="G35" s="3">
        <v>150</v>
      </c>
      <c r="H35" s="3"/>
      <c r="I35" s="21"/>
    </row>
    <row r="36" spans="3:9" x14ac:dyDescent="0.25">
      <c r="C36" s="28"/>
      <c r="D36" s="26"/>
      <c r="E36" s="24"/>
      <c r="F36" s="4" t="s">
        <v>6</v>
      </c>
      <c r="G36" s="5"/>
      <c r="H36" s="5">
        <v>150</v>
      </c>
      <c r="I36" s="21"/>
    </row>
    <row r="37" spans="3:9" x14ac:dyDescent="0.25">
      <c r="C37" s="27" t="s">
        <v>76</v>
      </c>
      <c r="D37" s="25">
        <v>43415</v>
      </c>
      <c r="E37" s="23" t="s">
        <v>45</v>
      </c>
      <c r="F37" s="2" t="s">
        <v>46</v>
      </c>
      <c r="G37" s="3">
        <v>25</v>
      </c>
      <c r="H37" s="3"/>
      <c r="I37" s="21"/>
    </row>
    <row r="38" spans="3:9" x14ac:dyDescent="0.25">
      <c r="C38" s="28"/>
      <c r="D38" s="26"/>
      <c r="E38" s="24"/>
      <c r="F38" s="4" t="s">
        <v>15</v>
      </c>
      <c r="G38" s="5"/>
      <c r="H38" s="5">
        <v>25</v>
      </c>
      <c r="I38" s="21"/>
    </row>
    <row r="39" spans="3:9" x14ac:dyDescent="0.25">
      <c r="C39" s="27" t="s">
        <v>77</v>
      </c>
      <c r="D39" s="25">
        <v>43416</v>
      </c>
      <c r="E39" s="23" t="s">
        <v>47</v>
      </c>
      <c r="F39" s="2" t="s">
        <v>6</v>
      </c>
      <c r="G39" s="3">
        <f>80*5</f>
        <v>400</v>
      </c>
      <c r="H39" s="3"/>
      <c r="I39" s="21"/>
    </row>
    <row r="40" spans="3:9" x14ac:dyDescent="0.25">
      <c r="C40" s="28"/>
      <c r="D40" s="26"/>
      <c r="E40" s="24"/>
      <c r="F40" s="4" t="s">
        <v>49</v>
      </c>
      <c r="G40" s="5"/>
      <c r="H40" s="5">
        <f>80*5</f>
        <v>400</v>
      </c>
      <c r="I40" s="21"/>
    </row>
    <row r="41" spans="3:9" x14ac:dyDescent="0.25">
      <c r="C41" s="27" t="s">
        <v>78</v>
      </c>
      <c r="D41" s="25">
        <v>43422</v>
      </c>
      <c r="E41" s="23" t="s">
        <v>48</v>
      </c>
      <c r="F41" s="2" t="s">
        <v>6</v>
      </c>
      <c r="G41" s="3">
        <f>200*45</f>
        <v>9000</v>
      </c>
      <c r="H41" s="3"/>
      <c r="I41" s="21"/>
    </row>
    <row r="42" spans="3:9" x14ac:dyDescent="0.25">
      <c r="C42" s="28"/>
      <c r="D42" s="26"/>
      <c r="E42" s="24"/>
      <c r="F42" s="4" t="s">
        <v>49</v>
      </c>
      <c r="G42" s="5"/>
      <c r="H42" s="5">
        <f>200*45</f>
        <v>9000</v>
      </c>
      <c r="I42" s="21"/>
    </row>
    <row r="43" spans="3:9" x14ac:dyDescent="0.25">
      <c r="C43" s="27" t="s">
        <v>79</v>
      </c>
      <c r="D43" s="25">
        <v>43429</v>
      </c>
      <c r="E43" s="23" t="s">
        <v>50</v>
      </c>
      <c r="F43" s="2" t="s">
        <v>6</v>
      </c>
      <c r="G43" s="3">
        <f>600*12.5</f>
        <v>7500</v>
      </c>
      <c r="H43" s="3"/>
      <c r="I43" s="21"/>
    </row>
    <row r="44" spans="3:9" x14ac:dyDescent="0.25">
      <c r="C44" s="28"/>
      <c r="D44" s="26"/>
      <c r="E44" s="24"/>
      <c r="F44" s="4" t="s">
        <v>49</v>
      </c>
      <c r="G44" s="5"/>
      <c r="H44" s="5">
        <f>600*12.5</f>
        <v>7500</v>
      </c>
      <c r="I44" s="21"/>
    </row>
    <row r="45" spans="3:9" x14ac:dyDescent="0.25">
      <c r="C45" s="27" t="s">
        <v>80</v>
      </c>
      <c r="D45" s="25">
        <v>43429</v>
      </c>
      <c r="E45" s="23" t="s">
        <v>51</v>
      </c>
      <c r="F45" s="2" t="s">
        <v>23</v>
      </c>
      <c r="G45" s="3">
        <v>1500</v>
      </c>
      <c r="H45" s="3"/>
      <c r="I45" s="21"/>
    </row>
    <row r="46" spans="3:9" x14ac:dyDescent="0.25">
      <c r="C46" s="28"/>
      <c r="D46" s="26"/>
      <c r="E46" s="24"/>
      <c r="F46" s="4" t="s">
        <v>6</v>
      </c>
      <c r="G46" s="5"/>
      <c r="H46" s="5">
        <v>1500</v>
      </c>
      <c r="I46" s="21"/>
    </row>
    <row r="47" spans="3:9" x14ac:dyDescent="0.25">
      <c r="C47" s="27" t="s">
        <v>81</v>
      </c>
      <c r="D47" s="25">
        <v>43430</v>
      </c>
      <c r="E47" s="23" t="s">
        <v>52</v>
      </c>
      <c r="F47" s="2" t="s">
        <v>53</v>
      </c>
      <c r="G47" s="3">
        <v>500</v>
      </c>
      <c r="H47" s="3"/>
      <c r="I47" s="21"/>
    </row>
    <row r="48" spans="3:9" x14ac:dyDescent="0.25">
      <c r="C48" s="28"/>
      <c r="D48" s="26"/>
      <c r="E48" s="24"/>
      <c r="F48" s="4" t="s">
        <v>6</v>
      </c>
      <c r="G48" s="5"/>
      <c r="H48" s="5">
        <v>500</v>
      </c>
      <c r="I48" s="21"/>
    </row>
    <row r="49" spans="3:9" x14ac:dyDescent="0.25">
      <c r="C49" s="27" t="s">
        <v>82</v>
      </c>
      <c r="D49" s="25">
        <v>43430</v>
      </c>
      <c r="E49" s="23" t="s">
        <v>54</v>
      </c>
      <c r="F49" s="2" t="s">
        <v>22</v>
      </c>
      <c r="G49" s="3">
        <v>5</v>
      </c>
      <c r="H49" s="3"/>
      <c r="I49" s="21"/>
    </row>
    <row r="50" spans="3:9" x14ac:dyDescent="0.25">
      <c r="C50" s="28"/>
      <c r="D50" s="26"/>
      <c r="E50" s="24"/>
      <c r="F50" s="4" t="s">
        <v>15</v>
      </c>
      <c r="G50" s="5"/>
      <c r="H50" s="5">
        <v>5</v>
      </c>
      <c r="I50" s="21"/>
    </row>
    <row r="51" spans="3:9" x14ac:dyDescent="0.25">
      <c r="C51" s="27" t="s">
        <v>83</v>
      </c>
      <c r="D51" s="25">
        <v>43430</v>
      </c>
      <c r="E51" s="23" t="s">
        <v>55</v>
      </c>
      <c r="F51" s="2" t="s">
        <v>57</v>
      </c>
      <c r="G51" s="3">
        <f>5*5</f>
        <v>25</v>
      </c>
      <c r="H51" s="3"/>
      <c r="I51" s="21"/>
    </row>
    <row r="52" spans="3:9" x14ac:dyDescent="0.25">
      <c r="C52" s="28"/>
      <c r="D52" s="26"/>
      <c r="E52" s="24"/>
      <c r="F52" s="4" t="s">
        <v>35</v>
      </c>
      <c r="G52" s="5"/>
      <c r="H52" s="5">
        <f>5*5</f>
        <v>25</v>
      </c>
      <c r="I52" s="21"/>
    </row>
    <row r="53" spans="3:9" x14ac:dyDescent="0.25">
      <c r="C53" s="27" t="s">
        <v>84</v>
      </c>
      <c r="D53" s="25">
        <v>43431</v>
      </c>
      <c r="E53" s="23" t="s">
        <v>56</v>
      </c>
      <c r="F53" s="2" t="s">
        <v>57</v>
      </c>
      <c r="G53" s="3">
        <f>7*18</f>
        <v>126</v>
      </c>
      <c r="H53" s="3"/>
      <c r="I53" s="21"/>
    </row>
    <row r="54" spans="3:9" x14ac:dyDescent="0.25">
      <c r="C54" s="28"/>
      <c r="D54" s="26"/>
      <c r="E54" s="24"/>
      <c r="F54" s="4" t="s">
        <v>25</v>
      </c>
      <c r="G54" s="5"/>
      <c r="H54" s="5">
        <f>7*18</f>
        <v>126</v>
      </c>
      <c r="I54" s="21"/>
    </row>
    <row r="55" spans="3:9" x14ac:dyDescent="0.25">
      <c r="C55" s="27" t="s">
        <v>85</v>
      </c>
      <c r="D55" s="25">
        <v>43431</v>
      </c>
      <c r="E55" s="23" t="s">
        <v>58</v>
      </c>
      <c r="F55" s="2" t="s">
        <v>6</v>
      </c>
      <c r="G55" s="54">
        <v>900</v>
      </c>
      <c r="H55" s="54"/>
      <c r="I55" s="21"/>
    </row>
    <row r="56" spans="3:9" x14ac:dyDescent="0.25">
      <c r="C56" s="28"/>
      <c r="D56" s="26"/>
      <c r="E56" s="24"/>
      <c r="F56" s="4" t="s">
        <v>30</v>
      </c>
      <c r="G56" s="55"/>
      <c r="H56" s="55">
        <v>900</v>
      </c>
      <c r="I56" s="21"/>
    </row>
    <row r="57" spans="3:9" x14ac:dyDescent="0.25">
      <c r="C57" s="27" t="s">
        <v>86</v>
      </c>
      <c r="D57" s="25">
        <v>43432</v>
      </c>
      <c r="E57" s="23" t="s">
        <v>59</v>
      </c>
      <c r="F57" s="2" t="s">
        <v>6</v>
      </c>
      <c r="G57" s="54">
        <v>1664</v>
      </c>
      <c r="H57" s="54"/>
      <c r="I57" s="21"/>
    </row>
    <row r="58" spans="3:9" x14ac:dyDescent="0.25">
      <c r="C58" s="28"/>
      <c r="D58" s="26"/>
      <c r="E58" s="24"/>
      <c r="F58" s="4" t="s">
        <v>25</v>
      </c>
      <c r="G58" s="55"/>
      <c r="H58" s="55">
        <v>1664</v>
      </c>
      <c r="I58" s="21"/>
    </row>
    <row r="59" spans="3:9" x14ac:dyDescent="0.25">
      <c r="C59" s="27" t="s">
        <v>87</v>
      </c>
      <c r="D59" s="25">
        <v>43422</v>
      </c>
      <c r="E59" s="23" t="s">
        <v>60</v>
      </c>
      <c r="F59" s="2" t="s">
        <v>6</v>
      </c>
      <c r="G59" s="54">
        <v>437.5</v>
      </c>
      <c r="H59" s="54"/>
      <c r="I59" s="21"/>
    </row>
    <row r="60" spans="3:9" x14ac:dyDescent="0.25">
      <c r="C60" s="28"/>
      <c r="D60" s="26"/>
      <c r="E60" s="24"/>
      <c r="F60" s="4" t="s">
        <v>28</v>
      </c>
      <c r="G60" s="55"/>
      <c r="H60" s="55">
        <v>437.5</v>
      </c>
      <c r="I60" s="21"/>
    </row>
    <row r="61" spans="3:9" x14ac:dyDescent="0.25">
      <c r="C61" s="27" t="s">
        <v>88</v>
      </c>
      <c r="D61" s="25">
        <v>43432</v>
      </c>
      <c r="E61" s="23" t="s">
        <v>61</v>
      </c>
      <c r="F61" s="2" t="s">
        <v>37</v>
      </c>
      <c r="G61" s="54">
        <v>50</v>
      </c>
      <c r="H61" s="54"/>
      <c r="I61" s="21"/>
    </row>
    <row r="62" spans="3:9" x14ac:dyDescent="0.25">
      <c r="C62" s="28"/>
      <c r="D62" s="26"/>
      <c r="E62" s="24"/>
      <c r="F62" s="4" t="s">
        <v>6</v>
      </c>
      <c r="G62" s="55"/>
      <c r="H62" s="55">
        <v>50</v>
      </c>
      <c r="I62" s="21"/>
    </row>
    <row r="63" spans="3:9" x14ac:dyDescent="0.25">
      <c r="C63" s="27" t="s">
        <v>89</v>
      </c>
      <c r="D63" s="25">
        <v>43431</v>
      </c>
      <c r="E63" s="23" t="s">
        <v>62</v>
      </c>
      <c r="F63" s="2" t="s">
        <v>40</v>
      </c>
      <c r="G63" s="54">
        <v>40</v>
      </c>
      <c r="H63" s="54"/>
      <c r="I63" s="21"/>
    </row>
    <row r="64" spans="3:9" x14ac:dyDescent="0.25">
      <c r="C64" s="28"/>
      <c r="D64" s="26"/>
      <c r="E64" s="24"/>
      <c r="F64" s="4" t="s">
        <v>6</v>
      </c>
      <c r="G64" s="55"/>
      <c r="H64" s="55">
        <v>40</v>
      </c>
      <c r="I64" s="21"/>
    </row>
  </sheetData>
  <mergeCells count="90">
    <mergeCell ref="C61:C62"/>
    <mergeCell ref="D61:D62"/>
    <mergeCell ref="E61:E62"/>
    <mergeCell ref="C63:C64"/>
    <mergeCell ref="D63:D64"/>
    <mergeCell ref="E63:E64"/>
    <mergeCell ref="C57:C58"/>
    <mergeCell ref="D57:D58"/>
    <mergeCell ref="E57:E58"/>
    <mergeCell ref="C59:C60"/>
    <mergeCell ref="D59:D60"/>
    <mergeCell ref="E59:E60"/>
    <mergeCell ref="C53:C54"/>
    <mergeCell ref="D53:D54"/>
    <mergeCell ref="E53:E54"/>
    <mergeCell ref="C55:C56"/>
    <mergeCell ref="D55:D56"/>
    <mergeCell ref="E55:E56"/>
    <mergeCell ref="C51:C52"/>
    <mergeCell ref="D51:D52"/>
    <mergeCell ref="E51:E52"/>
    <mergeCell ref="C47:C48"/>
    <mergeCell ref="D47:D48"/>
    <mergeCell ref="E47:E48"/>
    <mergeCell ref="C49:C50"/>
    <mergeCell ref="D49:D50"/>
    <mergeCell ref="E49:E50"/>
    <mergeCell ref="C43:C44"/>
    <mergeCell ref="D43:D44"/>
    <mergeCell ref="E43:E44"/>
    <mergeCell ref="C45:C46"/>
    <mergeCell ref="D45:D46"/>
    <mergeCell ref="E45:E46"/>
    <mergeCell ref="C39:C40"/>
    <mergeCell ref="D39:D40"/>
    <mergeCell ref="E39:E40"/>
    <mergeCell ref="C41:C42"/>
    <mergeCell ref="D41:D42"/>
    <mergeCell ref="E41:E42"/>
    <mergeCell ref="C35:C36"/>
    <mergeCell ref="D35:D36"/>
    <mergeCell ref="E35:E36"/>
    <mergeCell ref="C37:C38"/>
    <mergeCell ref="D37:D38"/>
    <mergeCell ref="E37:E38"/>
    <mergeCell ref="C31:C32"/>
    <mergeCell ref="D31:D32"/>
    <mergeCell ref="E31:E32"/>
    <mergeCell ref="C33:C34"/>
    <mergeCell ref="D33:D34"/>
    <mergeCell ref="E33:E34"/>
    <mergeCell ref="C27:C28"/>
    <mergeCell ref="D27:D28"/>
    <mergeCell ref="E27:E28"/>
    <mergeCell ref="C29:C30"/>
    <mergeCell ref="D29:D30"/>
    <mergeCell ref="E29:E30"/>
    <mergeCell ref="C23:C24"/>
    <mergeCell ref="D23:D24"/>
    <mergeCell ref="E23:E24"/>
    <mergeCell ref="C25:C26"/>
    <mergeCell ref="D25:D26"/>
    <mergeCell ref="E25:E26"/>
    <mergeCell ref="C19:C20"/>
    <mergeCell ref="D19:D20"/>
    <mergeCell ref="E19:E20"/>
    <mergeCell ref="C21:C22"/>
    <mergeCell ref="D21:D22"/>
    <mergeCell ref="E21:E22"/>
    <mergeCell ref="E13:E14"/>
    <mergeCell ref="C15:C16"/>
    <mergeCell ref="D15:D16"/>
    <mergeCell ref="E15:E16"/>
    <mergeCell ref="C17:C18"/>
    <mergeCell ref="D17:D18"/>
    <mergeCell ref="E17:E18"/>
    <mergeCell ref="D13:D14"/>
    <mergeCell ref="C5:C6"/>
    <mergeCell ref="C7:C8"/>
    <mergeCell ref="C9:C10"/>
    <mergeCell ref="C11:C12"/>
    <mergeCell ref="C13:C14"/>
    <mergeCell ref="E5:E6"/>
    <mergeCell ref="E7:E8"/>
    <mergeCell ref="E9:E10"/>
    <mergeCell ref="E11:E12"/>
    <mergeCell ref="D5:D6"/>
    <mergeCell ref="D7:D8"/>
    <mergeCell ref="D9:D10"/>
    <mergeCell ref="D11:D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pane ySplit="1" topLeftCell="A2" activePane="bottomLeft" state="frozen"/>
      <selection pane="bottomLeft"/>
    </sheetView>
  </sheetViews>
  <sheetFormatPr defaultRowHeight="15.75" x14ac:dyDescent="0.25"/>
  <cols>
    <col min="1" max="1" width="9.125" bestFit="1" customWidth="1"/>
    <col min="2" max="2" width="2.875" customWidth="1"/>
    <col min="3" max="3" width="26.75" style="12" bestFit="1" customWidth="1"/>
    <col min="4" max="4" width="9.75" style="6" bestFit="1" customWidth="1"/>
    <col min="5" max="5" width="17.25" style="13" bestFit="1" customWidth="1"/>
    <col min="6" max="6" width="19.25" style="6" bestFit="1" customWidth="1"/>
    <col min="7" max="8" width="10.875" style="7" bestFit="1" customWidth="1"/>
    <col min="9" max="9" width="10.75" style="20" bestFit="1" customWidth="1"/>
  </cols>
  <sheetData>
    <row r="1" spans="1:15" ht="16.5" thickBot="1" x14ac:dyDescent="0.3">
      <c r="A1" s="1"/>
      <c r="B1" s="1"/>
      <c r="C1" s="8"/>
      <c r="D1" s="9" t="s">
        <v>1</v>
      </c>
      <c r="E1" s="10" t="s">
        <v>2</v>
      </c>
      <c r="F1" s="9" t="s">
        <v>7</v>
      </c>
      <c r="G1" s="11" t="s">
        <v>12</v>
      </c>
      <c r="H1" s="11" t="s">
        <v>12</v>
      </c>
      <c r="I1" s="19" t="s">
        <v>93</v>
      </c>
      <c r="J1" s="1"/>
      <c r="K1" s="1"/>
      <c r="L1" s="1"/>
      <c r="M1" s="1"/>
      <c r="N1" s="1"/>
      <c r="O1" s="1"/>
    </row>
    <row r="2" spans="1:15" x14ac:dyDescent="0.25">
      <c r="A2" t="s">
        <v>90</v>
      </c>
    </row>
    <row r="3" spans="1:15" x14ac:dyDescent="0.25">
      <c r="A3" t="s">
        <v>63</v>
      </c>
    </row>
    <row r="4" spans="1:15" x14ac:dyDescent="0.25">
      <c r="C4" s="12" t="s">
        <v>92</v>
      </c>
    </row>
    <row r="6" spans="1:15" x14ac:dyDescent="0.25">
      <c r="C6" s="12" t="s">
        <v>1</v>
      </c>
      <c r="D6" s="6" t="s">
        <v>94</v>
      </c>
      <c r="E6" s="29" t="s">
        <v>95</v>
      </c>
      <c r="F6" s="30" t="s">
        <v>96</v>
      </c>
      <c r="G6" s="7" t="s">
        <v>3</v>
      </c>
      <c r="H6" s="7" t="s">
        <v>4</v>
      </c>
      <c r="I6" s="20" t="s">
        <v>93</v>
      </c>
    </row>
    <row r="8" spans="1:15" x14ac:dyDescent="0.25">
      <c r="C8" s="18">
        <v>43409</v>
      </c>
      <c r="D8" s="14">
        <v>43409</v>
      </c>
      <c r="E8" s="15" t="s">
        <v>98</v>
      </c>
      <c r="F8" s="16" t="s">
        <v>97</v>
      </c>
      <c r="G8" s="17"/>
      <c r="H8" s="17">
        <f>50*25</f>
        <v>1250</v>
      </c>
      <c r="I8" s="22">
        <f>+G8-H8+I7</f>
        <v>-1250</v>
      </c>
    </row>
    <row r="9" spans="1:15" ht="31.5" x14ac:dyDescent="0.25">
      <c r="C9" s="18">
        <v>43410</v>
      </c>
      <c r="D9" s="14">
        <v>43410</v>
      </c>
      <c r="E9" s="15" t="s">
        <v>99</v>
      </c>
      <c r="F9" s="16" t="s">
        <v>97</v>
      </c>
      <c r="G9" s="17"/>
      <c r="H9" s="17">
        <f>25*35</f>
        <v>875</v>
      </c>
      <c r="I9" s="22">
        <f t="shared" ref="I9:I24" si="0">+G9-H9+I8</f>
        <v>-2125</v>
      </c>
    </row>
    <row r="10" spans="1:15" x14ac:dyDescent="0.25">
      <c r="C10" s="18">
        <v>43411</v>
      </c>
      <c r="D10" s="14">
        <v>43411</v>
      </c>
      <c r="E10" s="15" t="s">
        <v>100</v>
      </c>
      <c r="F10" s="16" t="s">
        <v>97</v>
      </c>
      <c r="G10" s="17"/>
      <c r="H10" s="17">
        <f>60*15</f>
        <v>900</v>
      </c>
      <c r="I10" s="22">
        <f t="shared" si="0"/>
        <v>-3025</v>
      </c>
    </row>
    <row r="11" spans="1:15" x14ac:dyDescent="0.25">
      <c r="C11" s="18">
        <v>43411</v>
      </c>
      <c r="D11" s="14">
        <v>43411</v>
      </c>
      <c r="E11" s="15" t="s">
        <v>98</v>
      </c>
      <c r="F11" s="16" t="s">
        <v>97</v>
      </c>
      <c r="G11" s="17"/>
      <c r="H11" s="17">
        <f>30*18</f>
        <v>540</v>
      </c>
      <c r="I11" s="22">
        <f t="shared" si="0"/>
        <v>-3565</v>
      </c>
    </row>
    <row r="12" spans="1:15" x14ac:dyDescent="0.25">
      <c r="C12" s="18">
        <v>43411</v>
      </c>
      <c r="D12" s="14">
        <v>43411</v>
      </c>
      <c r="E12" s="15" t="s">
        <v>101</v>
      </c>
      <c r="F12" s="16" t="s">
        <v>97</v>
      </c>
      <c r="G12" s="17"/>
      <c r="H12" s="17">
        <f>100*8</f>
        <v>800</v>
      </c>
      <c r="I12" s="22">
        <f t="shared" si="0"/>
        <v>-4365</v>
      </c>
    </row>
    <row r="13" spans="1:15" x14ac:dyDescent="0.25">
      <c r="C13" s="18">
        <v>43412</v>
      </c>
      <c r="D13" s="14">
        <v>43412</v>
      </c>
      <c r="E13" s="15" t="s">
        <v>102</v>
      </c>
      <c r="F13" s="16" t="s">
        <v>97</v>
      </c>
      <c r="G13" s="17"/>
      <c r="H13" s="17">
        <f>15*2.5</f>
        <v>37.5</v>
      </c>
      <c r="I13" s="22">
        <f t="shared" si="0"/>
        <v>-4402.5</v>
      </c>
    </row>
    <row r="14" spans="1:15" x14ac:dyDescent="0.25">
      <c r="C14" s="18">
        <v>43416</v>
      </c>
      <c r="D14" s="14">
        <v>43416</v>
      </c>
      <c r="E14" s="15" t="s">
        <v>100</v>
      </c>
      <c r="F14" s="16" t="s">
        <v>49</v>
      </c>
      <c r="G14" s="17"/>
      <c r="H14" s="17">
        <f>80*5</f>
        <v>400</v>
      </c>
      <c r="I14" s="22">
        <f t="shared" si="0"/>
        <v>-4802.5</v>
      </c>
    </row>
    <row r="15" spans="1:15" x14ac:dyDescent="0.25">
      <c r="C15" s="18">
        <v>43422</v>
      </c>
      <c r="D15" s="14">
        <v>43422</v>
      </c>
      <c r="E15" s="15" t="s">
        <v>100</v>
      </c>
      <c r="F15" s="16" t="s">
        <v>49</v>
      </c>
      <c r="G15" s="17"/>
      <c r="H15" s="17">
        <f>200*45</f>
        <v>9000</v>
      </c>
      <c r="I15" s="22">
        <f t="shared" si="0"/>
        <v>-13802.5</v>
      </c>
    </row>
    <row r="16" spans="1:15" x14ac:dyDescent="0.25">
      <c r="C16" s="18">
        <v>43429</v>
      </c>
      <c r="D16" s="14">
        <v>43429</v>
      </c>
      <c r="E16" s="15" t="s">
        <v>98</v>
      </c>
      <c r="F16" s="16" t="s">
        <v>49</v>
      </c>
      <c r="G16" s="17"/>
      <c r="H16" s="17">
        <f>600*12.5</f>
        <v>7500</v>
      </c>
      <c r="I16" s="22">
        <f t="shared" si="0"/>
        <v>-21302.5</v>
      </c>
    </row>
    <row r="19" spans="3:9" x14ac:dyDescent="0.25">
      <c r="C19" s="12" t="s">
        <v>104</v>
      </c>
    </row>
    <row r="21" spans="3:9" x14ac:dyDescent="0.25">
      <c r="C21" s="12" t="s">
        <v>1</v>
      </c>
      <c r="D21" s="6" t="s">
        <v>94</v>
      </c>
      <c r="E21" s="29" t="s">
        <v>95</v>
      </c>
      <c r="F21" s="30" t="s">
        <v>96</v>
      </c>
      <c r="G21" s="7" t="s">
        <v>3</v>
      </c>
      <c r="H21" s="7" t="s">
        <v>4</v>
      </c>
      <c r="I21" s="20" t="s">
        <v>93</v>
      </c>
    </row>
    <row r="22" spans="3:9" x14ac:dyDescent="0.25">
      <c r="C22" s="18"/>
      <c r="D22" s="14"/>
      <c r="E22" s="15"/>
      <c r="F22" s="16"/>
      <c r="G22" s="17"/>
      <c r="H22" s="17"/>
      <c r="I22" s="22"/>
    </row>
    <row r="23" spans="3:9" x14ac:dyDescent="0.25">
      <c r="C23" s="18">
        <v>43430</v>
      </c>
      <c r="D23" s="14">
        <v>43430</v>
      </c>
      <c r="E23" s="15" t="s">
        <v>102</v>
      </c>
      <c r="F23" s="16" t="s">
        <v>57</v>
      </c>
      <c r="G23" s="17">
        <f>5*5</f>
        <v>25</v>
      </c>
      <c r="H23" s="17"/>
      <c r="I23" s="22">
        <f>G23-H23+I22</f>
        <v>25</v>
      </c>
    </row>
    <row r="24" spans="3:9" x14ac:dyDescent="0.25">
      <c r="C24" s="18">
        <v>43431</v>
      </c>
      <c r="D24" s="14">
        <v>43431</v>
      </c>
      <c r="E24" s="15" t="s">
        <v>103</v>
      </c>
      <c r="F24" s="16" t="s">
        <v>57</v>
      </c>
      <c r="G24" s="17">
        <f>7*18</f>
        <v>126</v>
      </c>
      <c r="H24" s="17"/>
      <c r="I24" s="22">
        <f>G24-H24+I23</f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workbookViewId="0">
      <pane ySplit="1" topLeftCell="A2" activePane="bottomLeft" state="frozen"/>
      <selection pane="bottomLeft" activeCell="C1" sqref="C1"/>
    </sheetView>
  </sheetViews>
  <sheetFormatPr defaultRowHeight="15.75" x14ac:dyDescent="0.25"/>
  <cols>
    <col min="1" max="1" width="9.125" bestFit="1" customWidth="1"/>
    <col min="2" max="2" width="2.875" customWidth="1"/>
    <col min="3" max="3" width="10" style="12" customWidth="1"/>
    <col min="4" max="4" width="34.25" style="6" bestFit="1" customWidth="1"/>
    <col min="5" max="5" width="65.875" style="13" bestFit="1" customWidth="1"/>
    <col min="6" max="6" width="10.875" style="7" bestFit="1" customWidth="1"/>
    <col min="7" max="7" width="10.875" style="50" bestFit="1" customWidth="1"/>
    <col min="8" max="8" width="10.75" style="46" bestFit="1" customWidth="1"/>
  </cols>
  <sheetData>
    <row r="1" spans="1:14" ht="16.5" thickBot="1" x14ac:dyDescent="0.3">
      <c r="A1" s="1"/>
      <c r="B1" s="1"/>
      <c r="C1" s="8" t="s">
        <v>1</v>
      </c>
      <c r="D1" s="9"/>
      <c r="E1" s="10" t="s">
        <v>2</v>
      </c>
      <c r="F1" s="11" t="s">
        <v>12</v>
      </c>
      <c r="G1" s="48" t="s">
        <v>12</v>
      </c>
      <c r="H1" s="44" t="s">
        <v>93</v>
      </c>
      <c r="I1" s="1"/>
      <c r="J1" s="1"/>
      <c r="K1" s="1"/>
      <c r="L1" s="1"/>
      <c r="M1" s="1"/>
      <c r="N1" s="1"/>
    </row>
    <row r="2" spans="1:14" x14ac:dyDescent="0.25">
      <c r="A2" s="1"/>
      <c r="B2" s="1"/>
      <c r="C2" s="33"/>
      <c r="D2" s="34"/>
      <c r="E2" s="35"/>
      <c r="F2" s="36"/>
      <c r="G2" s="49"/>
      <c r="H2" s="45"/>
      <c r="I2" s="1"/>
      <c r="J2" s="1"/>
      <c r="K2" s="1"/>
      <c r="L2" s="1"/>
      <c r="M2" s="1"/>
      <c r="N2" s="1"/>
    </row>
    <row r="3" spans="1:14" x14ac:dyDescent="0.25">
      <c r="C3" s="12" t="s">
        <v>105</v>
      </c>
    </row>
    <row r="4" spans="1:14" x14ac:dyDescent="0.25">
      <c r="D4" s="6" t="s">
        <v>2</v>
      </c>
      <c r="E4" s="13" t="s">
        <v>96</v>
      </c>
      <c r="F4" s="7" t="s">
        <v>3</v>
      </c>
      <c r="G4" s="50" t="s">
        <v>4</v>
      </c>
      <c r="H4" s="46" t="s">
        <v>93</v>
      </c>
    </row>
    <row r="6" spans="1:14" ht="15.75" customHeight="1" x14ac:dyDescent="0.25">
      <c r="C6" s="31">
        <v>43409</v>
      </c>
      <c r="D6" s="2" t="s">
        <v>25</v>
      </c>
      <c r="E6" s="32" t="s">
        <v>114</v>
      </c>
      <c r="F6" s="3"/>
      <c r="G6" s="51">
        <v>100</v>
      </c>
      <c r="H6" s="47">
        <f>G6+H5-F6</f>
        <v>100</v>
      </c>
    </row>
    <row r="7" spans="1:14" ht="15.75" customHeight="1" x14ac:dyDescent="0.25">
      <c r="C7" s="31">
        <v>43410</v>
      </c>
      <c r="D7" s="2" t="s">
        <v>28</v>
      </c>
      <c r="E7" s="32" t="s">
        <v>115</v>
      </c>
      <c r="F7" s="3"/>
      <c r="G7" s="51">
        <v>700</v>
      </c>
      <c r="H7" s="47">
        <f t="shared" ref="H7:H16" si="0">G7+H6-F7</f>
        <v>800</v>
      </c>
    </row>
    <row r="8" spans="1:14" ht="15.75" customHeight="1" x14ac:dyDescent="0.25">
      <c r="C8" s="31">
        <v>43411</v>
      </c>
      <c r="D8" s="2" t="s">
        <v>30</v>
      </c>
      <c r="E8" s="32" t="s">
        <v>116</v>
      </c>
      <c r="F8" s="3"/>
      <c r="G8" s="51">
        <v>720</v>
      </c>
      <c r="H8" s="47">
        <f t="shared" si="0"/>
        <v>1520</v>
      </c>
    </row>
    <row r="9" spans="1:14" ht="15.75" customHeight="1" x14ac:dyDescent="0.25">
      <c r="C9" s="31">
        <v>43411</v>
      </c>
      <c r="D9" s="2" t="s">
        <v>25</v>
      </c>
      <c r="E9" s="32" t="s">
        <v>117</v>
      </c>
      <c r="F9" s="3"/>
      <c r="G9" s="51">
        <v>432</v>
      </c>
      <c r="H9" s="47">
        <f t="shared" si="0"/>
        <v>1952</v>
      </c>
    </row>
    <row r="10" spans="1:14" ht="15.75" customHeight="1" x14ac:dyDescent="0.25">
      <c r="C10" s="31">
        <v>43411</v>
      </c>
      <c r="D10" s="2" t="s">
        <v>33</v>
      </c>
      <c r="E10" s="32" t="s">
        <v>118</v>
      </c>
      <c r="F10" s="3"/>
      <c r="G10" s="51">
        <v>640</v>
      </c>
      <c r="H10" s="47">
        <f t="shared" si="0"/>
        <v>2592</v>
      </c>
    </row>
    <row r="11" spans="1:14" ht="15.75" customHeight="1" x14ac:dyDescent="0.25">
      <c r="C11" s="31">
        <v>43412</v>
      </c>
      <c r="D11" s="2" t="s">
        <v>35</v>
      </c>
      <c r="E11" s="32" t="s">
        <v>119</v>
      </c>
      <c r="F11" s="3"/>
      <c r="G11" s="51">
        <v>30</v>
      </c>
      <c r="H11" s="47">
        <f t="shared" si="0"/>
        <v>2622</v>
      </c>
    </row>
    <row r="12" spans="1:14" x14ac:dyDescent="0.25">
      <c r="C12" s="31">
        <v>43416</v>
      </c>
      <c r="D12" s="2" t="s">
        <v>6</v>
      </c>
      <c r="E12" s="32" t="s">
        <v>120</v>
      </c>
      <c r="F12" s="3"/>
      <c r="G12" s="51">
        <v>320</v>
      </c>
      <c r="H12" s="47">
        <f t="shared" si="0"/>
        <v>2942</v>
      </c>
    </row>
    <row r="13" spans="1:14" x14ac:dyDescent="0.25">
      <c r="C13" s="31">
        <v>43422</v>
      </c>
      <c r="D13" s="2" t="s">
        <v>6</v>
      </c>
      <c r="E13" s="32" t="s">
        <v>121</v>
      </c>
      <c r="F13" s="3"/>
      <c r="G13" s="51">
        <v>7200</v>
      </c>
      <c r="H13" s="47">
        <f t="shared" si="0"/>
        <v>10142</v>
      </c>
    </row>
    <row r="14" spans="1:14" x14ac:dyDescent="0.25">
      <c r="C14" s="31">
        <v>43429</v>
      </c>
      <c r="D14" s="2" t="s">
        <v>6</v>
      </c>
      <c r="E14" s="32" t="s">
        <v>122</v>
      </c>
      <c r="F14" s="3"/>
      <c r="G14" s="51">
        <v>6000</v>
      </c>
      <c r="H14" s="47">
        <f t="shared" si="0"/>
        <v>16142</v>
      </c>
    </row>
    <row r="15" spans="1:14" x14ac:dyDescent="0.25">
      <c r="C15" s="31">
        <v>43430</v>
      </c>
      <c r="D15" s="2" t="s">
        <v>57</v>
      </c>
      <c r="E15" s="32" t="s">
        <v>123</v>
      </c>
      <c r="F15" s="3">
        <v>20</v>
      </c>
      <c r="G15" s="51"/>
      <c r="H15" s="47">
        <f t="shared" si="0"/>
        <v>16122</v>
      </c>
    </row>
    <row r="16" spans="1:14" x14ac:dyDescent="0.25">
      <c r="C16" s="31">
        <v>43431</v>
      </c>
      <c r="D16" s="2" t="s">
        <v>57</v>
      </c>
      <c r="E16" s="32" t="s">
        <v>124</v>
      </c>
      <c r="F16" s="3">
        <v>100</v>
      </c>
      <c r="G16" s="51"/>
      <c r="H16" s="47">
        <f t="shared" si="0"/>
        <v>16022</v>
      </c>
    </row>
    <row r="17" spans="1:14" x14ac:dyDescent="0.25">
      <c r="C17" s="31"/>
      <c r="D17" s="2"/>
      <c r="E17" s="32"/>
      <c r="F17" s="3"/>
      <c r="G17" s="51"/>
    </row>
    <row r="19" spans="1:14" x14ac:dyDescent="0.25">
      <c r="A19" s="1"/>
      <c r="B19" s="1"/>
      <c r="C19" s="33"/>
      <c r="D19" s="34"/>
      <c r="E19" s="35"/>
      <c r="F19" s="36"/>
      <c r="G19" s="49"/>
      <c r="H19" s="45"/>
      <c r="I19" s="1"/>
      <c r="J19" s="1"/>
      <c r="K19" s="1"/>
      <c r="L19" s="1"/>
      <c r="M19" s="1"/>
      <c r="N19" s="1"/>
    </row>
    <row r="20" spans="1:14" x14ac:dyDescent="0.25">
      <c r="C20" s="12" t="s">
        <v>106</v>
      </c>
    </row>
    <row r="21" spans="1:14" x14ac:dyDescent="0.25">
      <c r="D21" s="6" t="s">
        <v>2</v>
      </c>
      <c r="E21" s="13" t="s">
        <v>96</v>
      </c>
      <c r="F21" s="7" t="s">
        <v>3</v>
      </c>
      <c r="G21" s="50" t="s">
        <v>4</v>
      </c>
      <c r="H21" s="46" t="s">
        <v>93</v>
      </c>
    </row>
    <row r="23" spans="1:14" ht="15.75" customHeight="1" x14ac:dyDescent="0.25">
      <c r="C23" s="27">
        <v>43409</v>
      </c>
      <c r="D23" s="23" t="s">
        <v>24</v>
      </c>
      <c r="E23" s="2" t="s">
        <v>25</v>
      </c>
      <c r="F23" s="3">
        <f>50*25</f>
        <v>1250</v>
      </c>
      <c r="G23" s="51"/>
      <c r="H23" s="40"/>
    </row>
    <row r="24" spans="1:14" ht="15.75" customHeight="1" x14ac:dyDescent="0.25">
      <c r="C24" s="37"/>
      <c r="D24" s="38"/>
      <c r="E24" s="6" t="s">
        <v>107</v>
      </c>
      <c r="G24" s="50">
        <f>0.2*F23</f>
        <v>250</v>
      </c>
      <c r="H24" s="40"/>
    </row>
    <row r="25" spans="1:14" x14ac:dyDescent="0.25">
      <c r="C25" s="28"/>
      <c r="D25" s="24"/>
      <c r="E25" s="4" t="s">
        <v>26</v>
      </c>
      <c r="F25" s="5"/>
      <c r="G25" s="52">
        <f>0.8*F23</f>
        <v>1000</v>
      </c>
      <c r="H25" s="40"/>
    </row>
    <row r="26" spans="1:14" ht="15.75" customHeight="1" x14ac:dyDescent="0.25">
      <c r="C26" s="27">
        <v>43410</v>
      </c>
      <c r="D26" s="23" t="s">
        <v>27</v>
      </c>
      <c r="E26" s="2" t="s">
        <v>28</v>
      </c>
      <c r="F26" s="3">
        <f>25*35</f>
        <v>875</v>
      </c>
      <c r="G26" s="51"/>
      <c r="H26" s="40"/>
    </row>
    <row r="27" spans="1:14" ht="15.75" customHeight="1" x14ac:dyDescent="0.25">
      <c r="C27" s="37"/>
      <c r="D27" s="38"/>
      <c r="E27" s="39" t="s">
        <v>107</v>
      </c>
      <c r="G27" s="50">
        <f>0.2*F26</f>
        <v>175</v>
      </c>
      <c r="H27" s="40"/>
    </row>
    <row r="28" spans="1:14" x14ac:dyDescent="0.25">
      <c r="C28" s="28" t="s">
        <v>0</v>
      </c>
      <c r="D28" s="24"/>
      <c r="E28" s="4" t="s">
        <v>26</v>
      </c>
      <c r="F28" s="5"/>
      <c r="G28" s="52">
        <f>0.8*F26</f>
        <v>700</v>
      </c>
      <c r="H28" s="40"/>
    </row>
    <row r="29" spans="1:14" ht="15.75" customHeight="1" x14ac:dyDescent="0.25">
      <c r="C29" s="27">
        <v>43411</v>
      </c>
      <c r="D29" s="23" t="s">
        <v>29</v>
      </c>
      <c r="E29" s="2" t="s">
        <v>30</v>
      </c>
      <c r="F29" s="3">
        <f>60*15</f>
        <v>900</v>
      </c>
      <c r="G29" s="51"/>
      <c r="H29" s="40"/>
    </row>
    <row r="30" spans="1:14" ht="15.75" customHeight="1" x14ac:dyDescent="0.25">
      <c r="C30" s="37"/>
      <c r="D30" s="38"/>
      <c r="E30" s="39" t="s">
        <v>107</v>
      </c>
      <c r="G30" s="50">
        <f>0.2*F29</f>
        <v>180</v>
      </c>
      <c r="H30" s="40"/>
    </row>
    <row r="31" spans="1:14" x14ac:dyDescent="0.25">
      <c r="C31" s="28"/>
      <c r="D31" s="24"/>
      <c r="E31" s="4" t="s">
        <v>26</v>
      </c>
      <c r="F31" s="5"/>
      <c r="G31" s="52">
        <f>0.8*F29</f>
        <v>720</v>
      </c>
      <c r="H31" s="40"/>
    </row>
    <row r="32" spans="1:14" ht="15.75" customHeight="1" x14ac:dyDescent="0.25">
      <c r="C32" s="27">
        <v>43411</v>
      </c>
      <c r="D32" s="23" t="s">
        <v>31</v>
      </c>
      <c r="E32" s="2" t="s">
        <v>25</v>
      </c>
      <c r="F32" s="3">
        <f>30*18</f>
        <v>540</v>
      </c>
      <c r="G32" s="51"/>
      <c r="H32" s="40"/>
    </row>
    <row r="33" spans="3:8" ht="15.75" customHeight="1" x14ac:dyDescent="0.25">
      <c r="C33" s="37"/>
      <c r="D33" s="38"/>
      <c r="E33" s="39" t="s">
        <v>107</v>
      </c>
      <c r="G33" s="50">
        <f>0.2*F32</f>
        <v>108</v>
      </c>
      <c r="H33" s="40"/>
    </row>
    <row r="34" spans="3:8" x14ac:dyDescent="0.25">
      <c r="C34" s="28"/>
      <c r="D34" s="24"/>
      <c r="E34" s="4" t="s">
        <v>26</v>
      </c>
      <c r="F34" s="5"/>
      <c r="G34" s="52">
        <f>0.8*F32</f>
        <v>432</v>
      </c>
      <c r="H34" s="40"/>
    </row>
    <row r="35" spans="3:8" ht="15.75" customHeight="1" x14ac:dyDescent="0.25">
      <c r="C35" s="27">
        <v>43411</v>
      </c>
      <c r="D35" s="23" t="s">
        <v>32</v>
      </c>
      <c r="E35" s="2" t="s">
        <v>33</v>
      </c>
      <c r="F35" s="3">
        <f>100*8</f>
        <v>800</v>
      </c>
      <c r="G35" s="51"/>
      <c r="H35" s="40"/>
    </row>
    <row r="36" spans="3:8" ht="15.75" customHeight="1" x14ac:dyDescent="0.25">
      <c r="C36" s="37"/>
      <c r="D36" s="38"/>
      <c r="E36" s="39" t="s">
        <v>107</v>
      </c>
      <c r="G36" s="50">
        <f>0.2*F35</f>
        <v>160</v>
      </c>
      <c r="H36" s="40"/>
    </row>
    <row r="37" spans="3:8" x14ac:dyDescent="0.25">
      <c r="C37" s="28"/>
      <c r="D37" s="24"/>
      <c r="E37" s="4" t="s">
        <v>26</v>
      </c>
      <c r="F37" s="5"/>
      <c r="G37" s="52">
        <f>0.8*F35</f>
        <v>640</v>
      </c>
      <c r="H37" s="40"/>
    </row>
    <row r="38" spans="3:8" ht="15.75" customHeight="1" x14ac:dyDescent="0.25">
      <c r="C38" s="27">
        <v>43412</v>
      </c>
      <c r="D38" s="23" t="s">
        <v>34</v>
      </c>
      <c r="E38" s="2" t="s">
        <v>35</v>
      </c>
      <c r="F38" s="3">
        <f>15*2.5</f>
        <v>37.5</v>
      </c>
      <c r="G38" s="51"/>
      <c r="H38" s="40"/>
    </row>
    <row r="39" spans="3:8" ht="15.75" customHeight="1" x14ac:dyDescent="0.25">
      <c r="C39" s="37"/>
      <c r="D39" s="38"/>
      <c r="E39" s="39" t="s">
        <v>107</v>
      </c>
      <c r="G39" s="50">
        <f>0.2*F38</f>
        <v>7.5</v>
      </c>
      <c r="H39" s="40"/>
    </row>
    <row r="40" spans="3:8" x14ac:dyDescent="0.25">
      <c r="C40" s="28"/>
      <c r="D40" s="24"/>
      <c r="E40" s="4" t="s">
        <v>26</v>
      </c>
      <c r="F40" s="5"/>
      <c r="G40" s="52">
        <f>0.8*F38</f>
        <v>30</v>
      </c>
      <c r="H40" s="40"/>
    </row>
    <row r="41" spans="3:8" ht="15.75" customHeight="1" x14ac:dyDescent="0.25">
      <c r="C41" s="27">
        <v>43416</v>
      </c>
      <c r="D41" s="23" t="s">
        <v>47</v>
      </c>
      <c r="E41" s="2" t="s">
        <v>6</v>
      </c>
      <c r="F41" s="3">
        <f>80*5</f>
        <v>400</v>
      </c>
      <c r="G41" s="51"/>
      <c r="H41" s="40"/>
    </row>
    <row r="42" spans="3:8" ht="15.75" customHeight="1" x14ac:dyDescent="0.25">
      <c r="C42" s="37"/>
      <c r="D42" s="38"/>
      <c r="E42" s="39" t="s">
        <v>107</v>
      </c>
      <c r="G42" s="50">
        <f>0.2*F41</f>
        <v>80</v>
      </c>
      <c r="H42" s="40"/>
    </row>
    <row r="43" spans="3:8" x14ac:dyDescent="0.25">
      <c r="C43" s="28"/>
      <c r="D43" s="24"/>
      <c r="E43" s="4" t="s">
        <v>49</v>
      </c>
      <c r="F43" s="5"/>
      <c r="G43" s="52">
        <f>0.8*F41</f>
        <v>320</v>
      </c>
      <c r="H43" s="40"/>
    </row>
    <row r="44" spans="3:8" ht="15.75" customHeight="1" x14ac:dyDescent="0.25">
      <c r="C44" s="27">
        <v>43422</v>
      </c>
      <c r="D44" s="23" t="s">
        <v>48</v>
      </c>
      <c r="E44" s="2" t="s">
        <v>6</v>
      </c>
      <c r="F44" s="3">
        <f>200*45</f>
        <v>9000</v>
      </c>
      <c r="G44" s="51"/>
      <c r="H44" s="40"/>
    </row>
    <row r="45" spans="3:8" ht="15.75" customHeight="1" x14ac:dyDescent="0.25">
      <c r="C45" s="37"/>
      <c r="D45" s="38"/>
      <c r="E45" s="39" t="s">
        <v>107</v>
      </c>
      <c r="G45" s="50">
        <f>0.2*F44</f>
        <v>1800</v>
      </c>
      <c r="H45" s="40"/>
    </row>
    <row r="46" spans="3:8" x14ac:dyDescent="0.25">
      <c r="C46" s="28"/>
      <c r="D46" s="24"/>
      <c r="E46" s="4" t="s">
        <v>49</v>
      </c>
      <c r="F46" s="5"/>
      <c r="G46" s="52">
        <f>0.8*F44</f>
        <v>7200</v>
      </c>
      <c r="H46" s="40"/>
    </row>
    <row r="47" spans="3:8" ht="15.75" customHeight="1" x14ac:dyDescent="0.25">
      <c r="C47" s="27">
        <v>43429</v>
      </c>
      <c r="D47" s="23" t="s">
        <v>50</v>
      </c>
      <c r="E47" s="2" t="s">
        <v>6</v>
      </c>
      <c r="F47" s="3">
        <f>600*12.5</f>
        <v>7500</v>
      </c>
      <c r="G47" s="51"/>
      <c r="H47" s="40"/>
    </row>
    <row r="48" spans="3:8" ht="15.75" customHeight="1" x14ac:dyDescent="0.25">
      <c r="C48" s="37"/>
      <c r="D48" s="38"/>
      <c r="E48" s="39" t="s">
        <v>107</v>
      </c>
      <c r="G48" s="50">
        <f>0.2*F47</f>
        <v>1500</v>
      </c>
      <c r="H48" s="40"/>
    </row>
    <row r="49" spans="3:8" x14ac:dyDescent="0.25">
      <c r="C49" s="28"/>
      <c r="D49" s="24"/>
      <c r="E49" s="4" t="s">
        <v>49</v>
      </c>
      <c r="F49" s="5"/>
      <c r="G49" s="52">
        <f>0.8*F47</f>
        <v>6000</v>
      </c>
      <c r="H49" s="40"/>
    </row>
    <row r="50" spans="3:8" ht="15.75" customHeight="1" x14ac:dyDescent="0.25">
      <c r="C50" s="27">
        <v>43430</v>
      </c>
      <c r="D50" s="23" t="s">
        <v>55</v>
      </c>
      <c r="E50" s="2" t="s">
        <v>57</v>
      </c>
      <c r="F50" s="3">
        <f>5*5</f>
        <v>25</v>
      </c>
      <c r="G50" s="51"/>
      <c r="H50" s="40"/>
    </row>
    <row r="51" spans="3:8" ht="15.75" customHeight="1" x14ac:dyDescent="0.25">
      <c r="C51" s="37"/>
      <c r="D51" s="38"/>
      <c r="E51" s="39" t="s">
        <v>107</v>
      </c>
      <c r="G51" s="50">
        <f>0.2*F50</f>
        <v>5</v>
      </c>
      <c r="H51" s="40"/>
    </row>
    <row r="52" spans="3:8" x14ac:dyDescent="0.25">
      <c r="C52" s="28"/>
      <c r="D52" s="24"/>
      <c r="E52" s="4" t="s">
        <v>35</v>
      </c>
      <c r="F52" s="5"/>
      <c r="G52" s="52">
        <f>0.8*F50</f>
        <v>20</v>
      </c>
      <c r="H52" s="40"/>
    </row>
    <row r="53" spans="3:8" ht="15.75" customHeight="1" x14ac:dyDescent="0.25">
      <c r="C53" s="27">
        <v>43431</v>
      </c>
      <c r="D53" s="23" t="s">
        <v>56</v>
      </c>
      <c r="E53" s="2" t="s">
        <v>57</v>
      </c>
      <c r="F53" s="3">
        <f>7*18</f>
        <v>126</v>
      </c>
      <c r="G53" s="51"/>
      <c r="H53" s="40"/>
    </row>
    <row r="54" spans="3:8" ht="15.75" customHeight="1" x14ac:dyDescent="0.25">
      <c r="C54" s="37"/>
      <c r="D54" s="38"/>
      <c r="E54" s="39" t="s">
        <v>107</v>
      </c>
      <c r="G54" s="50">
        <f>0.2*F53</f>
        <v>25.200000000000003</v>
      </c>
      <c r="H54" s="40"/>
    </row>
    <row r="55" spans="3:8" x14ac:dyDescent="0.25">
      <c r="C55" s="28"/>
      <c r="D55" s="24"/>
      <c r="E55" s="4" t="s">
        <v>25</v>
      </c>
      <c r="F55" s="5"/>
      <c r="G55" s="52">
        <f>0.8*F53</f>
        <v>100.80000000000001</v>
      </c>
      <c r="H55" s="40"/>
    </row>
    <row r="59" spans="3:8" x14ac:dyDescent="0.25">
      <c r="C59" s="12" t="s">
        <v>131</v>
      </c>
    </row>
    <row r="60" spans="3:8" x14ac:dyDescent="0.25">
      <c r="D60" s="6" t="s">
        <v>2</v>
      </c>
      <c r="E60" s="13" t="s">
        <v>96</v>
      </c>
      <c r="F60" s="7" t="s">
        <v>3</v>
      </c>
      <c r="G60" s="50" t="s">
        <v>4</v>
      </c>
      <c r="H60" s="46" t="s">
        <v>93</v>
      </c>
    </row>
    <row r="62" spans="3:8" ht="15.75" customHeight="1" x14ac:dyDescent="0.25">
      <c r="C62" s="31">
        <v>43409</v>
      </c>
      <c r="D62" s="32" t="s">
        <v>103</v>
      </c>
      <c r="E62" s="41" t="s">
        <v>26</v>
      </c>
      <c r="F62" s="42"/>
      <c r="G62" s="53">
        <v>250</v>
      </c>
      <c r="H62" s="47">
        <f>G62+H61-F62</f>
        <v>250</v>
      </c>
    </row>
    <row r="63" spans="3:8" ht="15.75" customHeight="1" x14ac:dyDescent="0.25">
      <c r="C63" s="31">
        <v>43410</v>
      </c>
      <c r="D63" s="32" t="s">
        <v>27</v>
      </c>
      <c r="E63" s="43" t="s">
        <v>26</v>
      </c>
      <c r="F63" s="42"/>
      <c r="G63" s="53">
        <v>175</v>
      </c>
      <c r="H63" s="47">
        <f t="shared" ref="H63:H72" si="1">G63+H62-F63</f>
        <v>425</v>
      </c>
    </row>
    <row r="64" spans="3:8" ht="15.75" customHeight="1" x14ac:dyDescent="0.25">
      <c r="C64" s="31">
        <v>43411</v>
      </c>
      <c r="D64" s="32" t="s">
        <v>29</v>
      </c>
      <c r="E64" s="43" t="s">
        <v>26</v>
      </c>
      <c r="F64" s="42"/>
      <c r="G64" s="53">
        <v>180</v>
      </c>
      <c r="H64" s="47">
        <f t="shared" si="1"/>
        <v>605</v>
      </c>
    </row>
    <row r="65" spans="3:8" ht="15.75" customHeight="1" x14ac:dyDescent="0.25">
      <c r="C65" s="31">
        <v>43411</v>
      </c>
      <c r="D65" s="32" t="s">
        <v>31</v>
      </c>
      <c r="E65" s="43" t="s">
        <v>26</v>
      </c>
      <c r="F65" s="42"/>
      <c r="G65" s="53">
        <v>108</v>
      </c>
      <c r="H65" s="47">
        <f t="shared" si="1"/>
        <v>713</v>
      </c>
    </row>
    <row r="66" spans="3:8" ht="15.75" customHeight="1" x14ac:dyDescent="0.25">
      <c r="C66" s="31">
        <v>43411</v>
      </c>
      <c r="D66" s="32" t="s">
        <v>32</v>
      </c>
      <c r="E66" s="43" t="s">
        <v>26</v>
      </c>
      <c r="F66" s="42"/>
      <c r="G66" s="53">
        <v>160</v>
      </c>
      <c r="H66" s="47">
        <f t="shared" si="1"/>
        <v>873</v>
      </c>
    </row>
    <row r="67" spans="3:8" ht="15.75" customHeight="1" x14ac:dyDescent="0.25">
      <c r="C67" s="31">
        <v>43412</v>
      </c>
      <c r="D67" s="32" t="s">
        <v>34</v>
      </c>
      <c r="E67" s="43" t="s">
        <v>26</v>
      </c>
      <c r="F67" s="42"/>
      <c r="G67" s="53">
        <v>7.5</v>
      </c>
      <c r="H67" s="47">
        <f t="shared" si="1"/>
        <v>880.5</v>
      </c>
    </row>
    <row r="68" spans="3:8" ht="15.75" customHeight="1" x14ac:dyDescent="0.25">
      <c r="C68" s="31">
        <v>43416</v>
      </c>
      <c r="D68" s="32" t="s">
        <v>47</v>
      </c>
      <c r="E68" s="43" t="s">
        <v>26</v>
      </c>
      <c r="F68" s="42"/>
      <c r="G68" s="53">
        <v>80</v>
      </c>
      <c r="H68" s="47">
        <f t="shared" si="1"/>
        <v>960.5</v>
      </c>
    </row>
    <row r="69" spans="3:8" ht="15.75" customHeight="1" x14ac:dyDescent="0.25">
      <c r="C69" s="31">
        <v>43422</v>
      </c>
      <c r="D69" s="32" t="s">
        <v>48</v>
      </c>
      <c r="E69" s="43" t="s">
        <v>26</v>
      </c>
      <c r="F69" s="42"/>
      <c r="G69" s="53">
        <v>1800</v>
      </c>
      <c r="H69" s="47">
        <f t="shared" si="1"/>
        <v>2760.5</v>
      </c>
    </row>
    <row r="70" spans="3:8" ht="15.75" customHeight="1" x14ac:dyDescent="0.25">
      <c r="C70" s="31">
        <v>43429</v>
      </c>
      <c r="D70" s="32" t="s">
        <v>50</v>
      </c>
      <c r="E70" s="43" t="s">
        <v>26</v>
      </c>
      <c r="F70" s="42"/>
      <c r="G70" s="53">
        <v>1500</v>
      </c>
      <c r="H70" s="47">
        <f t="shared" si="1"/>
        <v>4260.5</v>
      </c>
    </row>
    <row r="71" spans="3:8" ht="15.75" customHeight="1" x14ac:dyDescent="0.25">
      <c r="C71" s="31">
        <v>43430</v>
      </c>
      <c r="D71" s="32" t="s">
        <v>55</v>
      </c>
      <c r="E71" s="43" t="s">
        <v>26</v>
      </c>
      <c r="F71" s="42"/>
      <c r="G71" s="53">
        <v>5</v>
      </c>
      <c r="H71" s="47">
        <f t="shared" si="1"/>
        <v>4265.5</v>
      </c>
    </row>
    <row r="72" spans="3:8" ht="15.75" customHeight="1" x14ac:dyDescent="0.25">
      <c r="C72" s="31">
        <v>43431</v>
      </c>
      <c r="D72" s="32" t="s">
        <v>56</v>
      </c>
      <c r="E72" s="43" t="s">
        <v>26</v>
      </c>
      <c r="F72" s="42"/>
      <c r="G72" s="53">
        <v>25.200000000000003</v>
      </c>
      <c r="H72" s="47">
        <f t="shared" si="1"/>
        <v>4290.7</v>
      </c>
    </row>
    <row r="73" spans="3:8" x14ac:dyDescent="0.25">
      <c r="C73" s="31"/>
      <c r="D73" s="32"/>
    </row>
  </sheetData>
  <mergeCells count="22">
    <mergeCell ref="C50:C52"/>
    <mergeCell ref="D50:D52"/>
    <mergeCell ref="C53:C55"/>
    <mergeCell ref="D53:D55"/>
    <mergeCell ref="C47:C49"/>
    <mergeCell ref="D47:D49"/>
    <mergeCell ref="C41:C43"/>
    <mergeCell ref="D41:D43"/>
    <mergeCell ref="C44:C46"/>
    <mergeCell ref="D44:D46"/>
    <mergeCell ref="C38:C40"/>
    <mergeCell ref="D38:D40"/>
    <mergeCell ref="C32:C34"/>
    <mergeCell ref="D32:D34"/>
    <mergeCell ref="C35:C37"/>
    <mergeCell ref="D35:D37"/>
    <mergeCell ref="C26:C28"/>
    <mergeCell ref="D26:D28"/>
    <mergeCell ref="C29:C31"/>
    <mergeCell ref="D29:D31"/>
    <mergeCell ref="C23:C25"/>
    <mergeCell ref="D23:D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L1" sqref="L1"/>
    </sheetView>
  </sheetViews>
  <sheetFormatPr defaultRowHeight="15.75" x14ac:dyDescent="0.25"/>
  <cols>
    <col min="1" max="1" width="9.125" bestFit="1" customWidth="1"/>
    <col min="2" max="2" width="2.875" customWidth="1"/>
    <col min="3" max="3" width="26.75" style="12" bestFit="1" customWidth="1"/>
    <col min="4" max="4" width="9.75" style="6" bestFit="1" customWidth="1"/>
    <col min="5" max="5" width="17.25" style="13" bestFit="1" customWidth="1"/>
    <col min="6" max="6" width="19.25" style="6" bestFit="1" customWidth="1"/>
    <col min="7" max="8" width="10.875" style="7" bestFit="1" customWidth="1"/>
    <col min="9" max="9" width="10.75" style="20" bestFit="1" customWidth="1"/>
  </cols>
  <sheetData>
    <row r="1" spans="1:9" ht="16.5" thickBot="1" x14ac:dyDescent="0.3">
      <c r="A1" s="1"/>
      <c r="B1" s="1"/>
      <c r="C1" s="8"/>
      <c r="D1" s="9" t="s">
        <v>1</v>
      </c>
      <c r="E1" s="10" t="s">
        <v>2</v>
      </c>
      <c r="F1" s="9" t="s">
        <v>7</v>
      </c>
      <c r="G1" s="11" t="s">
        <v>12</v>
      </c>
      <c r="H1" s="11" t="s">
        <v>12</v>
      </c>
      <c r="I1" s="19" t="s">
        <v>93</v>
      </c>
    </row>
    <row r="2" spans="1:9" x14ac:dyDescent="0.25">
      <c r="A2" t="s">
        <v>0</v>
      </c>
    </row>
    <row r="3" spans="1:9" x14ac:dyDescent="0.25">
      <c r="A3" t="s">
        <v>127</v>
      </c>
    </row>
    <row r="4" spans="1:9" x14ac:dyDescent="0.25">
      <c r="C4" s="12" t="s">
        <v>125</v>
      </c>
    </row>
    <row r="6" spans="1:9" x14ac:dyDescent="0.25">
      <c r="C6" s="12" t="s">
        <v>1</v>
      </c>
      <c r="D6" s="6" t="s">
        <v>94</v>
      </c>
      <c r="E6" s="29" t="s">
        <v>95</v>
      </c>
      <c r="F6" s="30" t="s">
        <v>96</v>
      </c>
      <c r="G6" s="7" t="s">
        <v>3</v>
      </c>
      <c r="H6" s="7" t="s">
        <v>4</v>
      </c>
      <c r="I6" s="20" t="s">
        <v>93</v>
      </c>
    </row>
    <row r="8" spans="1:9" x14ac:dyDescent="0.25">
      <c r="C8" s="18">
        <v>43412</v>
      </c>
      <c r="D8" s="14">
        <v>43409</v>
      </c>
      <c r="E8" s="15" t="s">
        <v>126</v>
      </c>
      <c r="F8" s="16" t="s">
        <v>128</v>
      </c>
      <c r="G8" s="17">
        <v>50</v>
      </c>
      <c r="H8" s="17"/>
      <c r="I8" s="22">
        <f>+G8-H8+I7</f>
        <v>50</v>
      </c>
    </row>
    <row r="9" spans="1:9" x14ac:dyDescent="0.25">
      <c r="C9" s="18">
        <v>43413</v>
      </c>
      <c r="D9" s="14">
        <v>43410</v>
      </c>
      <c r="E9" s="15" t="s">
        <v>109</v>
      </c>
      <c r="F9" s="16" t="s">
        <v>128</v>
      </c>
      <c r="G9" s="17">
        <v>40</v>
      </c>
      <c r="H9" s="17"/>
      <c r="I9" s="22">
        <f t="shared" ref="I9:I10" si="0">+G9-H9+I8</f>
        <v>90</v>
      </c>
    </row>
    <row r="10" spans="1:9" x14ac:dyDescent="0.25">
      <c r="C10" s="18">
        <v>43413</v>
      </c>
      <c r="D10" s="14">
        <v>43411</v>
      </c>
      <c r="E10" s="15" t="s">
        <v>110</v>
      </c>
      <c r="F10" s="16" t="s">
        <v>128</v>
      </c>
      <c r="G10" s="17">
        <v>385</v>
      </c>
      <c r="H10" s="17"/>
      <c r="I10" s="22">
        <f t="shared" si="0"/>
        <v>475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H20" sqref="H20"/>
    </sheetView>
  </sheetViews>
  <sheetFormatPr defaultRowHeight="15.75" x14ac:dyDescent="0.25"/>
  <cols>
    <col min="1" max="1" width="9.125" bestFit="1" customWidth="1"/>
    <col min="2" max="2" width="2.875" customWidth="1"/>
    <col min="3" max="3" width="10" style="12" customWidth="1"/>
    <col min="4" max="4" width="34.25" style="6" bestFit="1" customWidth="1"/>
    <col min="5" max="5" width="65.875" style="13" bestFit="1" customWidth="1"/>
    <col min="6" max="6" width="10.875" style="7" bestFit="1" customWidth="1"/>
    <col min="7" max="7" width="10.875" style="50" bestFit="1" customWidth="1"/>
    <col min="8" max="8" width="10.75" style="46" bestFit="1" customWidth="1"/>
  </cols>
  <sheetData>
    <row r="1" spans="1:14" ht="16.5" thickBot="1" x14ac:dyDescent="0.3">
      <c r="A1" s="1"/>
      <c r="B1" s="1"/>
      <c r="C1" s="8" t="s">
        <v>1</v>
      </c>
      <c r="D1" s="9"/>
      <c r="E1" s="10" t="s">
        <v>2</v>
      </c>
      <c r="F1" s="11" t="s">
        <v>12</v>
      </c>
      <c r="G1" s="48" t="s">
        <v>12</v>
      </c>
      <c r="H1" s="44" t="s">
        <v>93</v>
      </c>
      <c r="I1" s="1"/>
      <c r="J1" s="1"/>
      <c r="K1" s="1"/>
      <c r="L1" s="1"/>
      <c r="M1" s="1"/>
      <c r="N1" s="1"/>
    </row>
    <row r="2" spans="1:14" x14ac:dyDescent="0.25">
      <c r="A2" s="1"/>
      <c r="B2" s="1"/>
      <c r="C2" s="33"/>
      <c r="D2" s="34"/>
      <c r="E2" s="35"/>
      <c r="F2" s="36"/>
      <c r="G2" s="49"/>
      <c r="H2" s="45"/>
      <c r="I2" s="1"/>
      <c r="J2" s="1"/>
      <c r="K2" s="1"/>
      <c r="L2" s="1"/>
      <c r="M2" s="1"/>
      <c r="N2" s="1"/>
    </row>
    <row r="3" spans="1:14" x14ac:dyDescent="0.25">
      <c r="C3" s="12" t="s">
        <v>129</v>
      </c>
    </row>
    <row r="4" spans="1:14" x14ac:dyDescent="0.25">
      <c r="D4" s="6" t="s">
        <v>2</v>
      </c>
      <c r="E4" s="13" t="s">
        <v>96</v>
      </c>
      <c r="F4" s="7" t="s">
        <v>3</v>
      </c>
      <c r="G4" s="50" t="s">
        <v>4</v>
      </c>
      <c r="H4" s="46" t="s">
        <v>93</v>
      </c>
    </row>
    <row r="6" spans="1:14" ht="15.75" customHeight="1" x14ac:dyDescent="0.25">
      <c r="C6" s="31">
        <v>43412</v>
      </c>
      <c r="D6" s="2" t="s">
        <v>108</v>
      </c>
      <c r="E6" s="32" t="s">
        <v>113</v>
      </c>
      <c r="F6" s="3"/>
      <c r="G6" s="51">
        <v>40</v>
      </c>
      <c r="H6" s="47">
        <f>G6+H5-F6</f>
        <v>40</v>
      </c>
    </row>
    <row r="7" spans="1:14" ht="15.75" customHeight="1" x14ac:dyDescent="0.25">
      <c r="C7" s="31">
        <v>43412</v>
      </c>
      <c r="D7" s="2" t="s">
        <v>109</v>
      </c>
      <c r="E7" s="32" t="s">
        <v>111</v>
      </c>
      <c r="F7" s="3"/>
      <c r="G7" s="51">
        <v>32</v>
      </c>
      <c r="H7" s="47">
        <f t="shared" ref="H7:H8" si="0">G7+H6-F7</f>
        <v>72</v>
      </c>
    </row>
    <row r="8" spans="1:14" ht="15.75" customHeight="1" x14ac:dyDescent="0.25">
      <c r="C8" s="31">
        <v>43413</v>
      </c>
      <c r="D8" s="2" t="s">
        <v>110</v>
      </c>
      <c r="E8" s="32" t="s">
        <v>112</v>
      </c>
      <c r="F8" s="3"/>
      <c r="G8" s="51">
        <v>308</v>
      </c>
      <c r="H8" s="47">
        <f t="shared" si="0"/>
        <v>380</v>
      </c>
    </row>
    <row r="9" spans="1:14" x14ac:dyDescent="0.25">
      <c r="C9" s="31"/>
      <c r="D9" s="2"/>
      <c r="E9" s="32"/>
      <c r="F9" s="3"/>
      <c r="G9" s="51"/>
    </row>
    <row r="11" spans="1:14" x14ac:dyDescent="0.25">
      <c r="A11" s="1"/>
      <c r="B11" s="1"/>
      <c r="C11" s="33"/>
      <c r="D11" s="34"/>
      <c r="E11" s="35"/>
      <c r="F11" s="36"/>
      <c r="G11" s="49"/>
      <c r="H11" s="45"/>
      <c r="I11" s="1"/>
      <c r="J11" s="1"/>
      <c r="K11" s="1"/>
      <c r="L11" s="1"/>
      <c r="M11" s="1"/>
      <c r="N11" s="1"/>
    </row>
    <row r="12" spans="1:14" x14ac:dyDescent="0.25">
      <c r="C12" s="12" t="s">
        <v>130</v>
      </c>
    </row>
    <row r="13" spans="1:14" x14ac:dyDescent="0.25">
      <c r="D13" s="6" t="s">
        <v>2</v>
      </c>
      <c r="E13" s="13" t="s">
        <v>96</v>
      </c>
      <c r="F13" s="7" t="s">
        <v>3</v>
      </c>
      <c r="G13" s="50" t="s">
        <v>4</v>
      </c>
      <c r="H13" s="46" t="s">
        <v>93</v>
      </c>
    </row>
    <row r="15" spans="1:14" ht="15.75" customHeight="1" x14ac:dyDescent="0.25">
      <c r="C15" s="27">
        <v>43412</v>
      </c>
      <c r="D15" s="23" t="s">
        <v>36</v>
      </c>
      <c r="E15" s="2" t="s">
        <v>38</v>
      </c>
      <c r="F15" s="3">
        <f>0.8*G17</f>
        <v>40</v>
      </c>
      <c r="G15" s="51"/>
      <c r="H15" s="40"/>
    </row>
    <row r="16" spans="1:14" ht="15.75" customHeight="1" x14ac:dyDescent="0.25">
      <c r="C16" s="37"/>
      <c r="D16" s="38"/>
      <c r="E16" s="39" t="s">
        <v>107</v>
      </c>
      <c r="F16" s="7">
        <f>0.2*G17</f>
        <v>10</v>
      </c>
      <c r="H16" s="40"/>
    </row>
    <row r="17" spans="3:8" x14ac:dyDescent="0.25">
      <c r="C17" s="28"/>
      <c r="D17" s="24"/>
      <c r="E17" s="4" t="s">
        <v>37</v>
      </c>
      <c r="F17" s="5"/>
      <c r="G17" s="52">
        <f>1000*0.05</f>
        <v>50</v>
      </c>
      <c r="H17" s="40"/>
    </row>
    <row r="18" spans="3:8" ht="15.75" customHeight="1" x14ac:dyDescent="0.25">
      <c r="C18" s="27">
        <v>43413</v>
      </c>
      <c r="D18" s="23" t="s">
        <v>39</v>
      </c>
      <c r="E18" s="2" t="s">
        <v>38</v>
      </c>
      <c r="F18" s="3">
        <f>0.8*G20</f>
        <v>32</v>
      </c>
      <c r="G18" s="51"/>
      <c r="H18" s="40"/>
    </row>
    <row r="19" spans="3:8" ht="15.75" customHeight="1" x14ac:dyDescent="0.25">
      <c r="C19" s="37"/>
      <c r="D19" s="38"/>
      <c r="E19" s="39" t="s">
        <v>107</v>
      </c>
      <c r="F19" s="7">
        <f>0.2*G20</f>
        <v>8</v>
      </c>
      <c r="H19" s="40"/>
    </row>
    <row r="20" spans="3:8" x14ac:dyDescent="0.25">
      <c r="C20" s="28"/>
      <c r="D20" s="24"/>
      <c r="E20" s="4" t="s">
        <v>40</v>
      </c>
      <c r="F20" s="5"/>
      <c r="G20" s="52">
        <f>500*0.08</f>
        <v>40</v>
      </c>
      <c r="H20" s="40"/>
    </row>
    <row r="21" spans="3:8" ht="15.75" customHeight="1" x14ac:dyDescent="0.25">
      <c r="C21" s="27">
        <v>43413</v>
      </c>
      <c r="D21" s="23" t="s">
        <v>41</v>
      </c>
      <c r="E21" s="2" t="s">
        <v>38</v>
      </c>
      <c r="F21" s="3">
        <f>0.8*G23</f>
        <v>308</v>
      </c>
      <c r="G21" s="51"/>
      <c r="H21" s="40"/>
    </row>
    <row r="22" spans="3:8" ht="15.75" customHeight="1" x14ac:dyDescent="0.25">
      <c r="C22" s="37"/>
      <c r="D22" s="38"/>
      <c r="E22" s="39" t="s">
        <v>107</v>
      </c>
      <c r="F22" s="7">
        <f>0.2*G23</f>
        <v>77</v>
      </c>
      <c r="H22" s="40"/>
    </row>
    <row r="23" spans="3:8" x14ac:dyDescent="0.25">
      <c r="C23" s="28"/>
      <c r="D23" s="24"/>
      <c r="E23" s="4" t="s">
        <v>42</v>
      </c>
      <c r="F23" s="5"/>
      <c r="G23" s="52">
        <f>1100*0.35</f>
        <v>385</v>
      </c>
      <c r="H23" s="40"/>
    </row>
    <row r="27" spans="3:8" x14ac:dyDescent="0.25">
      <c r="C27" s="12" t="s">
        <v>132</v>
      </c>
    </row>
    <row r="28" spans="3:8" x14ac:dyDescent="0.25">
      <c r="D28" s="6" t="s">
        <v>2</v>
      </c>
      <c r="E28" s="13" t="s">
        <v>96</v>
      </c>
      <c r="F28" s="7" t="s">
        <v>3</v>
      </c>
      <c r="G28" s="50" t="s">
        <v>4</v>
      </c>
      <c r="H28" s="46" t="s">
        <v>93</v>
      </c>
    </row>
    <row r="30" spans="3:8" ht="15.75" customHeight="1" x14ac:dyDescent="0.25">
      <c r="C30" s="31">
        <v>43412</v>
      </c>
      <c r="D30" s="32" t="s">
        <v>36</v>
      </c>
      <c r="E30" s="43" t="s">
        <v>38</v>
      </c>
      <c r="F30" s="42">
        <v>10</v>
      </c>
      <c r="G30" s="53"/>
      <c r="H30" s="47">
        <f>F30+H29-G30</f>
        <v>10</v>
      </c>
    </row>
    <row r="31" spans="3:8" ht="15.75" customHeight="1" x14ac:dyDescent="0.25">
      <c r="C31" s="31">
        <v>43413</v>
      </c>
      <c r="D31" s="32" t="s">
        <v>39</v>
      </c>
      <c r="E31" s="43" t="s">
        <v>38</v>
      </c>
      <c r="F31" s="42">
        <v>8</v>
      </c>
      <c r="G31" s="53"/>
      <c r="H31" s="47">
        <f t="shared" ref="H31:H32" si="1">F31+H30-G31</f>
        <v>18</v>
      </c>
    </row>
    <row r="32" spans="3:8" ht="15.75" customHeight="1" x14ac:dyDescent="0.25">
      <c r="C32" s="31">
        <v>43413</v>
      </c>
      <c r="D32" s="32" t="s">
        <v>41</v>
      </c>
      <c r="E32" s="43" t="s">
        <v>38</v>
      </c>
      <c r="F32" s="42">
        <v>77</v>
      </c>
      <c r="G32" s="53"/>
      <c r="H32" s="47">
        <f t="shared" si="1"/>
        <v>95</v>
      </c>
    </row>
    <row r="33" spans="3:4" x14ac:dyDescent="0.25">
      <c r="C33" s="31"/>
      <c r="D33" s="32"/>
    </row>
  </sheetData>
  <mergeCells count="6">
    <mergeCell ref="C15:C17"/>
    <mergeCell ref="D15:D17"/>
    <mergeCell ref="C18:C20"/>
    <mergeCell ref="D18:D20"/>
    <mergeCell ref="C21:C23"/>
    <mergeCell ref="D21:D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ySplit="1" topLeftCell="A2" activePane="bottomLeft" state="frozen"/>
      <selection pane="bottomLeft" activeCell="C7" sqref="C7"/>
    </sheetView>
  </sheetViews>
  <sheetFormatPr defaultRowHeight="15.75" x14ac:dyDescent="0.25"/>
  <cols>
    <col min="1" max="1" width="9.125" bestFit="1" customWidth="1"/>
    <col min="2" max="2" width="2.875" customWidth="1"/>
    <col min="3" max="3" width="34.25" style="12" bestFit="1" customWidth="1"/>
    <col min="4" max="4" width="10.875" style="56" bestFit="1" customWidth="1"/>
    <col min="5" max="5" width="10.875" style="50" bestFit="1" customWidth="1"/>
  </cols>
  <sheetData>
    <row r="1" spans="1:5" s="1" customFormat="1" x14ac:dyDescent="0.25">
      <c r="C1" s="59"/>
      <c r="D1" s="62" t="s">
        <v>12</v>
      </c>
      <c r="E1" s="60" t="s">
        <v>12</v>
      </c>
    </row>
    <row r="2" spans="1:5" x14ac:dyDescent="0.25">
      <c r="A2" t="s">
        <v>136</v>
      </c>
    </row>
    <row r="3" spans="1:5" x14ac:dyDescent="0.25">
      <c r="A3" t="s">
        <v>63</v>
      </c>
      <c r="C3" s="12" t="s">
        <v>137</v>
      </c>
      <c r="D3" s="56" t="s">
        <v>3</v>
      </c>
      <c r="E3" s="50" t="s">
        <v>4</v>
      </c>
    </row>
    <row r="5" spans="1:5" x14ac:dyDescent="0.25">
      <c r="C5" s="12" t="s">
        <v>6</v>
      </c>
      <c r="D5" s="56">
        <v>52061.5</v>
      </c>
      <c r="E5" s="50">
        <v>0</v>
      </c>
    </row>
    <row r="6" spans="1:5" x14ac:dyDescent="0.25">
      <c r="C6" s="12" t="s">
        <v>8</v>
      </c>
      <c r="D6" s="56">
        <v>0</v>
      </c>
      <c r="E6" s="50">
        <v>40000</v>
      </c>
    </row>
    <row r="7" spans="1:5" x14ac:dyDescent="0.25">
      <c r="C7" s="12" t="s">
        <v>133</v>
      </c>
      <c r="D7" s="56">
        <v>3500</v>
      </c>
      <c r="E7" s="50">
        <v>0</v>
      </c>
    </row>
    <row r="8" spans="1:5" x14ac:dyDescent="0.25">
      <c r="C8" s="12" t="s">
        <v>15</v>
      </c>
      <c r="D8" s="56">
        <v>420</v>
      </c>
      <c r="E8" s="50">
        <v>0</v>
      </c>
    </row>
    <row r="9" spans="1:5" x14ac:dyDescent="0.25">
      <c r="C9" s="12" t="s">
        <v>135</v>
      </c>
      <c r="D9" s="56">
        <v>50</v>
      </c>
      <c r="E9" s="50">
        <v>0</v>
      </c>
    </row>
    <row r="10" spans="1:5" x14ac:dyDescent="0.25">
      <c r="C10" s="12" t="s">
        <v>20</v>
      </c>
      <c r="D10" s="56">
        <v>900</v>
      </c>
      <c r="E10" s="50">
        <v>0</v>
      </c>
    </row>
    <row r="11" spans="1:5" x14ac:dyDescent="0.25">
      <c r="C11" s="12" t="s">
        <v>21</v>
      </c>
      <c r="D11" s="56">
        <v>2200</v>
      </c>
      <c r="E11" s="50">
        <v>0</v>
      </c>
    </row>
    <row r="12" spans="1:5" x14ac:dyDescent="0.25">
      <c r="C12" s="12" t="s">
        <v>25</v>
      </c>
      <c r="D12" s="56">
        <v>1790</v>
      </c>
      <c r="E12" s="50">
        <v>0</v>
      </c>
    </row>
    <row r="13" spans="1:5" x14ac:dyDescent="0.25">
      <c r="C13" s="12" t="s">
        <v>26</v>
      </c>
      <c r="D13" s="56">
        <v>0</v>
      </c>
      <c r="E13" s="50">
        <v>21151.5</v>
      </c>
    </row>
    <row r="14" spans="1:5" x14ac:dyDescent="0.25">
      <c r="C14" s="12" t="s">
        <v>28</v>
      </c>
      <c r="D14" s="56">
        <v>875</v>
      </c>
      <c r="E14" s="50">
        <v>0</v>
      </c>
    </row>
    <row r="15" spans="1:5" x14ac:dyDescent="0.25">
      <c r="C15" s="12" t="s">
        <v>30</v>
      </c>
      <c r="D15" s="56">
        <v>900</v>
      </c>
      <c r="E15" s="50">
        <v>0</v>
      </c>
    </row>
    <row r="16" spans="1:5" x14ac:dyDescent="0.25">
      <c r="C16" s="12" t="s">
        <v>33</v>
      </c>
      <c r="D16" s="56">
        <v>800</v>
      </c>
      <c r="E16" s="50">
        <v>0</v>
      </c>
    </row>
    <row r="17" spans="3:5" x14ac:dyDescent="0.25">
      <c r="C17" s="12" t="s">
        <v>35</v>
      </c>
      <c r="D17" s="56">
        <v>12.5</v>
      </c>
      <c r="E17" s="50">
        <v>0</v>
      </c>
    </row>
    <row r="18" spans="3:5" x14ac:dyDescent="0.25">
      <c r="C18" s="12" t="s">
        <v>38</v>
      </c>
      <c r="D18" s="56">
        <v>475</v>
      </c>
      <c r="E18" s="50">
        <v>0</v>
      </c>
    </row>
    <row r="19" spans="3:5" x14ac:dyDescent="0.25">
      <c r="C19" s="12" t="s">
        <v>37</v>
      </c>
      <c r="D19" s="56">
        <v>0</v>
      </c>
      <c r="E19" s="50">
        <v>0</v>
      </c>
    </row>
    <row r="20" spans="3:5" x14ac:dyDescent="0.25">
      <c r="C20" s="12" t="s">
        <v>40</v>
      </c>
      <c r="D20" s="56">
        <v>0</v>
      </c>
      <c r="E20" s="50">
        <v>0</v>
      </c>
    </row>
    <row r="21" spans="3:5" x14ac:dyDescent="0.25">
      <c r="C21" s="12" t="s">
        <v>42</v>
      </c>
      <c r="D21" s="56">
        <v>0</v>
      </c>
      <c r="E21" s="50">
        <v>385</v>
      </c>
    </row>
    <row r="22" spans="3:5" x14ac:dyDescent="0.25">
      <c r="C22" s="12" t="s">
        <v>44</v>
      </c>
      <c r="D22" s="56">
        <v>150</v>
      </c>
      <c r="E22" s="50">
        <v>0</v>
      </c>
    </row>
    <row r="23" spans="3:5" x14ac:dyDescent="0.25">
      <c r="C23" s="12" t="s">
        <v>46</v>
      </c>
      <c r="D23" s="56">
        <v>25</v>
      </c>
      <c r="E23" s="50">
        <v>0</v>
      </c>
    </row>
    <row r="24" spans="3:5" x14ac:dyDescent="0.25">
      <c r="C24" s="12" t="s">
        <v>53</v>
      </c>
      <c r="D24" s="56">
        <v>500</v>
      </c>
      <c r="E24" s="50">
        <v>0</v>
      </c>
    </row>
    <row r="25" spans="3:5" x14ac:dyDescent="0.25">
      <c r="C25" s="12" t="s">
        <v>22</v>
      </c>
      <c r="D25" s="56">
        <v>5</v>
      </c>
      <c r="E25" s="50">
        <v>0</v>
      </c>
    </row>
    <row r="26" spans="3:5" x14ac:dyDescent="0.25">
      <c r="C26" s="12" t="s">
        <v>25</v>
      </c>
      <c r="D26" s="56">
        <v>0</v>
      </c>
      <c r="E26" s="50">
        <v>1790</v>
      </c>
    </row>
    <row r="27" spans="3:5" x14ac:dyDescent="0.25">
      <c r="C27" s="12" t="s">
        <v>30</v>
      </c>
      <c r="D27" s="56">
        <v>0</v>
      </c>
      <c r="E27" s="61">
        <v>900</v>
      </c>
    </row>
    <row r="28" spans="3:5" x14ac:dyDescent="0.25">
      <c r="C28" s="12" t="s">
        <v>28</v>
      </c>
      <c r="D28" s="56">
        <v>0</v>
      </c>
      <c r="E28" s="61">
        <v>437.5</v>
      </c>
    </row>
    <row r="30" spans="3:5" ht="16.5" thickBot="1" x14ac:dyDescent="0.3">
      <c r="D30" s="57">
        <v>64664</v>
      </c>
      <c r="E30" s="58">
        <v>64664</v>
      </c>
    </row>
    <row r="31" spans="3:5" ht="16.5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workbookViewId="0">
      <selection activeCell="D19" sqref="D19"/>
    </sheetView>
  </sheetViews>
  <sheetFormatPr defaultRowHeight="15.75" x14ac:dyDescent="0.25"/>
  <sheetData>
    <row r="2" spans="1:4" x14ac:dyDescent="0.25">
      <c r="B2" t="s">
        <v>138</v>
      </c>
    </row>
    <row r="4" spans="1:4" x14ac:dyDescent="0.25">
      <c r="B4" t="s">
        <v>139</v>
      </c>
    </row>
    <row r="6" spans="1:4" x14ac:dyDescent="0.25">
      <c r="A6">
        <v>1</v>
      </c>
      <c r="B6" t="s">
        <v>140</v>
      </c>
      <c r="D6" t="s">
        <v>151</v>
      </c>
    </row>
    <row r="7" spans="1:4" x14ac:dyDescent="0.25">
      <c r="A7">
        <v>2</v>
      </c>
      <c r="B7" t="s">
        <v>142</v>
      </c>
      <c r="D7" t="s">
        <v>152</v>
      </c>
    </row>
    <row r="8" spans="1:4" x14ac:dyDescent="0.25">
      <c r="A8">
        <v>3</v>
      </c>
      <c r="B8" t="s">
        <v>143</v>
      </c>
      <c r="D8" t="s">
        <v>153</v>
      </c>
    </row>
    <row r="9" spans="1:4" x14ac:dyDescent="0.25">
      <c r="A9">
        <v>4</v>
      </c>
      <c r="B9" t="s">
        <v>145</v>
      </c>
      <c r="D9" t="s">
        <v>154</v>
      </c>
    </row>
    <row r="10" spans="1:4" x14ac:dyDescent="0.25">
      <c r="A10">
        <v>5</v>
      </c>
      <c r="B10" t="s">
        <v>144</v>
      </c>
      <c r="D10" t="s">
        <v>155</v>
      </c>
    </row>
    <row r="11" spans="1:4" x14ac:dyDescent="0.25">
      <c r="A11">
        <v>6</v>
      </c>
      <c r="B11" t="s">
        <v>141</v>
      </c>
      <c r="D11" t="s">
        <v>156</v>
      </c>
    </row>
    <row r="13" spans="1:4" x14ac:dyDescent="0.25">
      <c r="B13" t="s">
        <v>146</v>
      </c>
    </row>
    <row r="15" spans="1:4" x14ac:dyDescent="0.25">
      <c r="A15">
        <v>1</v>
      </c>
      <c r="B15" t="s">
        <v>147</v>
      </c>
      <c r="D15" t="s">
        <v>148</v>
      </c>
    </row>
    <row r="16" spans="1:4" x14ac:dyDescent="0.25">
      <c r="D16" t="s">
        <v>157</v>
      </c>
    </row>
    <row r="17" spans="1:4" x14ac:dyDescent="0.25">
      <c r="A17">
        <v>2</v>
      </c>
      <c r="B17" t="s">
        <v>149</v>
      </c>
      <c r="D17" t="s">
        <v>150</v>
      </c>
    </row>
    <row r="18" spans="1:4" x14ac:dyDescent="0.25">
      <c r="D18" t="s">
        <v>158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H1" sqref="H1"/>
    </sheetView>
  </sheetViews>
  <sheetFormatPr defaultRowHeight="15.75" x14ac:dyDescent="0.25"/>
  <sheetData>
    <row r="2" spans="2:2" x14ac:dyDescent="0.25">
      <c r="B2" t="s">
        <v>159</v>
      </c>
    </row>
    <row r="4" spans="2:2" x14ac:dyDescent="0.25">
      <c r="B4" t="s">
        <v>160</v>
      </c>
    </row>
    <row r="6" spans="2:2" x14ac:dyDescent="0.25">
      <c r="B6" t="s">
        <v>161</v>
      </c>
    </row>
    <row r="7" spans="2:2" x14ac:dyDescent="0.25">
      <c r="B7" t="s">
        <v>162</v>
      </c>
    </row>
    <row r="8" spans="2:2" x14ac:dyDescent="0.25">
      <c r="B8" t="s">
        <v>166</v>
      </c>
    </row>
    <row r="9" spans="2:2" x14ac:dyDescent="0.25">
      <c r="B9" t="s">
        <v>167</v>
      </c>
    </row>
    <row r="10" spans="2:2" x14ac:dyDescent="0.25">
      <c r="B10" t="s">
        <v>168</v>
      </c>
    </row>
    <row r="12" spans="2:2" x14ac:dyDescent="0.25">
      <c r="B12" t="s">
        <v>163</v>
      </c>
    </row>
    <row r="14" spans="2:2" x14ac:dyDescent="0.25">
      <c r="B14" t="s">
        <v>164</v>
      </c>
    </row>
    <row r="15" spans="2:2" x14ac:dyDescent="0.25">
      <c r="B15" t="s">
        <v>165</v>
      </c>
    </row>
    <row r="16" spans="2:2" x14ac:dyDescent="0.25">
      <c r="B16" t="s">
        <v>169</v>
      </c>
    </row>
    <row r="17" spans="2:2" x14ac:dyDescent="0.25">
      <c r="B17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Q1T1</vt:lpstr>
      <vt:lpstr>Q2T1</vt:lpstr>
      <vt:lpstr>Q2T2</vt:lpstr>
      <vt:lpstr>Q2T3</vt:lpstr>
      <vt:lpstr>Q2T4</vt:lpstr>
      <vt:lpstr>Q2P2</vt:lpstr>
      <vt:lpstr>Q3T1</vt:lpstr>
      <vt:lpstr>Q4T1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2020-01-21T22:16:24Z</dcterms:created>
  <dcterms:modified xsi:type="dcterms:W3CDTF">2020-01-22T20:25:47Z</dcterms:modified>
</cp:coreProperties>
</file>